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
    </mc:Choice>
  </mc:AlternateContent>
  <bookViews>
    <workbookView xWindow="5440" yWindow="460" windowWidth="28140" windowHeight="19260" tabRatio="500" firstSheet="2" activeTab="3"/>
  </bookViews>
  <sheets>
    <sheet name="Front page" sheetId="4" r:id="rId1"/>
    <sheet name="SPaSIO GENERAL DATASET" sheetId="1" r:id="rId2"/>
    <sheet name="SPaSIO VARIABLES DESCRIPTION" sheetId="2" r:id="rId3"/>
    <sheet name="SPaSIO DATA VISUALIZATIONS" sheetId="3" r:id="rId4"/>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O9" i="1" l="1"/>
  <c r="AW5" i="1"/>
  <c r="AS5" i="1"/>
  <c r="AT5" i="1"/>
  <c r="BC5" i="1"/>
  <c r="CC5" i="1"/>
  <c r="CF5" i="1"/>
  <c r="CJ5" i="1"/>
  <c r="CB5" i="1"/>
  <c r="C5" i="1"/>
  <c r="AT17" i="1"/>
  <c r="AW17" i="1"/>
  <c r="BC17" i="1"/>
  <c r="AS17" i="1"/>
  <c r="CC17" i="1"/>
  <c r="CF17" i="1"/>
  <c r="CJ17" i="1"/>
  <c r="CB17" i="1"/>
  <c r="C17" i="1"/>
  <c r="AT18" i="1"/>
  <c r="AW18" i="1"/>
  <c r="BC18" i="1"/>
  <c r="AS18" i="1"/>
  <c r="CC18" i="1"/>
  <c r="CF18" i="1"/>
  <c r="CJ18" i="1"/>
  <c r="CB18" i="1"/>
  <c r="C18" i="1"/>
  <c r="AT16" i="1"/>
  <c r="AW16" i="1"/>
  <c r="BC16" i="1"/>
  <c r="AS16" i="1"/>
  <c r="CC16" i="1"/>
  <c r="CF16" i="1"/>
  <c r="CJ16" i="1"/>
  <c r="CB16" i="1"/>
  <c r="C16" i="1"/>
  <c r="AT15" i="1"/>
  <c r="AW15" i="1"/>
  <c r="BC15" i="1"/>
  <c r="AS15" i="1"/>
  <c r="CC15" i="1"/>
  <c r="CF15" i="1"/>
  <c r="CJ15" i="1"/>
  <c r="CB15" i="1"/>
  <c r="C15" i="1"/>
  <c r="AT14" i="1"/>
  <c r="AW14" i="1"/>
  <c r="BC14" i="1"/>
  <c r="AS14" i="1"/>
  <c r="CC14" i="1"/>
  <c r="CF14" i="1"/>
  <c r="CJ14" i="1"/>
  <c r="CB14" i="1"/>
  <c r="C14" i="1"/>
  <c r="AT13" i="1"/>
  <c r="AW13" i="1"/>
  <c r="BC13" i="1"/>
  <c r="AS13" i="1"/>
  <c r="CC13" i="1"/>
  <c r="CF13" i="1"/>
  <c r="CJ13" i="1"/>
  <c r="CB13" i="1"/>
  <c r="C13" i="1"/>
  <c r="AT12" i="1"/>
  <c r="AW12" i="1"/>
  <c r="BC12" i="1"/>
  <c r="AS12" i="1"/>
  <c r="CC12" i="1"/>
  <c r="CF12" i="1"/>
  <c r="CJ12" i="1"/>
  <c r="CB12" i="1"/>
  <c r="C12" i="1"/>
  <c r="AT11" i="1"/>
  <c r="AW11" i="1"/>
  <c r="BC11" i="1"/>
  <c r="AS11" i="1"/>
  <c r="CC11" i="1"/>
  <c r="CF11" i="1"/>
  <c r="CJ11" i="1"/>
  <c r="CB11" i="1"/>
  <c r="C11" i="1"/>
  <c r="AT10" i="1"/>
  <c r="AW10" i="1"/>
  <c r="BC10" i="1"/>
  <c r="AS10" i="1"/>
  <c r="CC10" i="1"/>
  <c r="CF10" i="1"/>
  <c r="CJ10" i="1"/>
  <c r="CB10" i="1"/>
  <c r="C10" i="1"/>
  <c r="AT9" i="1"/>
  <c r="AW9" i="1"/>
  <c r="BC9" i="1"/>
  <c r="AS9" i="1"/>
  <c r="CC9" i="1"/>
  <c r="CF9" i="1"/>
  <c r="CJ9" i="1"/>
  <c r="CB9" i="1"/>
  <c r="C9" i="1"/>
  <c r="AT8" i="1"/>
  <c r="AW8" i="1"/>
  <c r="BC8" i="1"/>
  <c r="AS8" i="1"/>
  <c r="CC8" i="1"/>
  <c r="CF8" i="1"/>
  <c r="CJ8" i="1"/>
  <c r="CB8" i="1"/>
  <c r="C8" i="1"/>
  <c r="AT7" i="1"/>
  <c r="AW7" i="1"/>
  <c r="BC7" i="1"/>
  <c r="AS7" i="1"/>
  <c r="CC7" i="1"/>
  <c r="CF7" i="1"/>
  <c r="CJ7" i="1"/>
  <c r="CB7" i="1"/>
  <c r="C7" i="1"/>
  <c r="AT6" i="1"/>
  <c r="AW6" i="1"/>
  <c r="BC6" i="1"/>
  <c r="AS6" i="1"/>
  <c r="CC6" i="1"/>
  <c r="CF6" i="1"/>
  <c r="CJ6" i="1"/>
  <c r="CB6" i="1"/>
  <c r="C6" i="1"/>
  <c r="BQ5" i="1"/>
  <c r="BO5" i="1"/>
  <c r="BJ17" i="1"/>
  <c r="BJ18" i="1"/>
  <c r="BJ16" i="1"/>
  <c r="BJ15" i="1"/>
  <c r="BJ14" i="1"/>
  <c r="BJ13" i="1"/>
  <c r="BJ12" i="1"/>
  <c r="BJ11" i="1"/>
  <c r="BJ10" i="1"/>
  <c r="BJ9" i="1"/>
  <c r="BJ8" i="1"/>
  <c r="BJ7" i="1"/>
  <c r="BJ6" i="1"/>
  <c r="BJ5" i="1"/>
  <c r="BF17" i="1"/>
  <c r="BF18" i="1"/>
  <c r="BF16" i="1"/>
  <c r="BF15" i="1"/>
  <c r="BF14" i="1"/>
  <c r="BF13" i="1"/>
  <c r="BF12" i="1"/>
  <c r="BF11" i="1"/>
  <c r="BF10" i="1"/>
  <c r="BF9" i="1"/>
  <c r="BF8" i="1"/>
  <c r="BF7" i="1"/>
  <c r="BF6" i="1"/>
  <c r="BF5" i="1"/>
  <c r="AY17" i="1"/>
  <c r="AY18" i="1"/>
  <c r="AY16" i="1"/>
  <c r="AY15" i="1"/>
  <c r="AY14" i="1"/>
  <c r="AY13" i="1"/>
  <c r="AY12" i="1"/>
  <c r="AY11" i="1"/>
  <c r="AY10" i="1"/>
  <c r="AY9" i="1"/>
  <c r="AY8" i="1"/>
  <c r="AY7" i="1"/>
  <c r="AY6" i="1"/>
  <c r="AY5" i="1"/>
  <c r="J17" i="1"/>
  <c r="F17" i="1"/>
  <c r="E17" i="1"/>
  <c r="J18" i="1"/>
  <c r="F18" i="1"/>
  <c r="E18" i="1"/>
  <c r="J16" i="1"/>
  <c r="F16" i="1"/>
  <c r="E16" i="1"/>
  <c r="J15" i="1"/>
  <c r="F15" i="1"/>
  <c r="E15" i="1"/>
  <c r="J14" i="1"/>
  <c r="F14" i="1"/>
  <c r="E14" i="1"/>
  <c r="J13" i="1"/>
  <c r="F13" i="1"/>
  <c r="E13" i="1"/>
  <c r="J12" i="1"/>
  <c r="F12" i="1"/>
  <c r="E12" i="1"/>
  <c r="J11" i="1"/>
  <c r="F11" i="1"/>
  <c r="E11" i="1"/>
  <c r="J10" i="1"/>
  <c r="F10" i="1"/>
  <c r="E10" i="1"/>
  <c r="J9" i="1"/>
  <c r="F9" i="1"/>
  <c r="E9" i="1"/>
  <c r="J8" i="1"/>
  <c r="F8" i="1"/>
  <c r="E8" i="1"/>
  <c r="J7" i="1"/>
  <c r="F7" i="1"/>
  <c r="E7" i="1"/>
  <c r="J6" i="1"/>
  <c r="F6" i="1"/>
  <c r="E6" i="1"/>
  <c r="J5" i="1"/>
  <c r="F5" i="1"/>
  <c r="E5" i="1"/>
  <c r="P5" i="1"/>
  <c r="Q5" i="1"/>
  <c r="R5" i="1"/>
  <c r="S5" i="1"/>
  <c r="T5" i="1"/>
  <c r="U5" i="1"/>
  <c r="O5" i="1"/>
  <c r="AP5" i="1"/>
  <c r="W5" i="1"/>
  <c r="X5" i="1"/>
  <c r="V5" i="1"/>
  <c r="P6" i="1"/>
  <c r="Q6" i="1"/>
  <c r="R6" i="1"/>
  <c r="S6" i="1"/>
  <c r="T6" i="1"/>
  <c r="U6" i="1"/>
  <c r="O6" i="1"/>
  <c r="AP6" i="1"/>
  <c r="W6" i="1"/>
  <c r="X6" i="1"/>
  <c r="V6" i="1"/>
  <c r="P7" i="1"/>
  <c r="Q7" i="1"/>
  <c r="R7" i="1"/>
  <c r="S7" i="1"/>
  <c r="T7" i="1"/>
  <c r="U7" i="1"/>
  <c r="O7" i="1"/>
  <c r="AP7" i="1"/>
  <c r="W7" i="1"/>
  <c r="X7" i="1"/>
  <c r="V7" i="1"/>
  <c r="P8" i="1"/>
  <c r="Q8" i="1"/>
  <c r="R8" i="1"/>
  <c r="S8" i="1"/>
  <c r="T8" i="1"/>
  <c r="U8" i="1"/>
  <c r="O8" i="1"/>
  <c r="AP8" i="1"/>
  <c r="W8" i="1"/>
  <c r="X8" i="1"/>
  <c r="V8" i="1"/>
  <c r="P9" i="1"/>
  <c r="Q9" i="1"/>
  <c r="R9" i="1"/>
  <c r="S9" i="1"/>
  <c r="T9" i="1"/>
  <c r="U9" i="1"/>
  <c r="O9" i="1"/>
  <c r="AP9" i="1"/>
  <c r="W9" i="1"/>
  <c r="X9" i="1"/>
  <c r="V9" i="1"/>
  <c r="P10" i="1"/>
  <c r="Q10" i="1"/>
  <c r="R10" i="1"/>
  <c r="S10" i="1"/>
  <c r="T10" i="1"/>
  <c r="U10" i="1"/>
  <c r="O10" i="1"/>
  <c r="AP10" i="1"/>
  <c r="W10" i="1"/>
  <c r="X10" i="1"/>
  <c r="V10" i="1"/>
  <c r="P11" i="1"/>
  <c r="AD11" i="1"/>
  <c r="Q11" i="1"/>
  <c r="R11" i="1"/>
  <c r="S11" i="1"/>
  <c r="T11" i="1"/>
  <c r="U11" i="1"/>
  <c r="O11" i="1"/>
  <c r="AP11" i="1"/>
  <c r="W11" i="1"/>
  <c r="X11" i="1"/>
  <c r="V11" i="1"/>
  <c r="P12" i="1"/>
  <c r="Q12" i="1"/>
  <c r="R12" i="1"/>
  <c r="S12" i="1"/>
  <c r="T12" i="1"/>
  <c r="U12" i="1"/>
  <c r="O12" i="1"/>
  <c r="AP12" i="1"/>
  <c r="W12" i="1"/>
  <c r="X12" i="1"/>
  <c r="V12" i="1"/>
  <c r="P13" i="1"/>
  <c r="Q13" i="1"/>
  <c r="R13" i="1"/>
  <c r="S13" i="1"/>
  <c r="T13" i="1"/>
  <c r="U13" i="1"/>
  <c r="O13" i="1"/>
  <c r="AP13" i="1"/>
  <c r="W13" i="1"/>
  <c r="X13" i="1"/>
  <c r="V13" i="1"/>
  <c r="P14" i="1"/>
  <c r="Q14" i="1"/>
  <c r="R14" i="1"/>
  <c r="S14" i="1"/>
  <c r="T14" i="1"/>
  <c r="U14" i="1"/>
  <c r="O14" i="1"/>
  <c r="AP14" i="1"/>
  <c r="W14" i="1"/>
  <c r="X14" i="1"/>
  <c r="V14" i="1"/>
  <c r="P15" i="1"/>
  <c r="Q15" i="1"/>
  <c r="R15" i="1"/>
  <c r="S15" i="1"/>
  <c r="T15" i="1"/>
  <c r="U15" i="1"/>
  <c r="O15" i="1"/>
  <c r="AP15" i="1"/>
  <c r="W15" i="1"/>
  <c r="X15" i="1"/>
  <c r="V15" i="1"/>
  <c r="P16" i="1"/>
  <c r="Q16" i="1"/>
  <c r="R16" i="1"/>
  <c r="S16" i="1"/>
  <c r="T16" i="1"/>
  <c r="U16" i="1"/>
  <c r="O16" i="1"/>
  <c r="AP16" i="1"/>
  <c r="W16" i="1"/>
  <c r="X16" i="1"/>
  <c r="V16" i="1"/>
  <c r="P18" i="1"/>
  <c r="Q18" i="1"/>
  <c r="R18" i="1"/>
  <c r="S18" i="1"/>
  <c r="T18" i="1"/>
  <c r="U18" i="1"/>
  <c r="O18" i="1"/>
  <c r="AP18" i="1"/>
  <c r="W18" i="1"/>
  <c r="X18" i="1"/>
  <c r="V18" i="1"/>
  <c r="P17" i="1"/>
  <c r="Q17" i="1"/>
  <c r="R17" i="1"/>
  <c r="S17" i="1"/>
  <c r="T17" i="1"/>
  <c r="U17" i="1"/>
  <c r="O17" i="1"/>
  <c r="AP17" i="1"/>
  <c r="W17" i="1"/>
  <c r="X17" i="1"/>
  <c r="V17" i="1"/>
  <c r="BV17" i="1"/>
  <c r="BU17" i="1"/>
  <c r="BQ17" i="1"/>
  <c r="BO17" i="1"/>
  <c r="BN17" i="1"/>
  <c r="BV18" i="1"/>
  <c r="BU18" i="1"/>
  <c r="BQ18" i="1"/>
  <c r="BO18" i="1"/>
  <c r="BN18" i="1"/>
  <c r="BV16" i="1"/>
  <c r="BU16" i="1"/>
  <c r="BQ16" i="1"/>
  <c r="BO16" i="1"/>
  <c r="BN16" i="1"/>
  <c r="BV15" i="1"/>
  <c r="BU15" i="1"/>
  <c r="BQ15" i="1"/>
  <c r="BO15" i="1"/>
  <c r="BN15" i="1"/>
  <c r="BV14" i="1"/>
  <c r="BU14" i="1"/>
  <c r="BQ14" i="1"/>
  <c r="BO14" i="1"/>
  <c r="BN14" i="1"/>
  <c r="BV13" i="1"/>
  <c r="BU13" i="1"/>
  <c r="BQ13" i="1"/>
  <c r="BO13" i="1"/>
  <c r="BN13" i="1"/>
  <c r="BV12" i="1"/>
  <c r="BU12" i="1"/>
  <c r="BQ12" i="1"/>
  <c r="BO12" i="1"/>
  <c r="BN12" i="1"/>
  <c r="BV11" i="1"/>
  <c r="BU11" i="1"/>
  <c r="BQ11" i="1"/>
  <c r="BO11" i="1"/>
  <c r="BN11" i="1"/>
  <c r="BV10" i="1"/>
  <c r="BU10" i="1"/>
  <c r="BQ10" i="1"/>
  <c r="BO10" i="1"/>
  <c r="BN10" i="1"/>
  <c r="BV9" i="1"/>
  <c r="BU9" i="1"/>
  <c r="BQ9" i="1"/>
  <c r="BN9" i="1"/>
  <c r="BV8" i="1"/>
  <c r="BU8" i="1"/>
  <c r="BQ8" i="1"/>
  <c r="BO8" i="1"/>
  <c r="BN8" i="1"/>
  <c r="BV7" i="1"/>
  <c r="BU7" i="1"/>
  <c r="BQ7" i="1"/>
  <c r="BO7" i="1"/>
  <c r="BN7" i="1"/>
  <c r="BV6" i="1"/>
  <c r="BU6" i="1"/>
  <c r="BQ6" i="1"/>
  <c r="BO6" i="1"/>
  <c r="BN6" i="1"/>
  <c r="BV5" i="1"/>
  <c r="BU5" i="1"/>
  <c r="BN5" i="1"/>
</calcChain>
</file>

<file path=xl/comments1.xml><?xml version="1.0" encoding="utf-8"?>
<comments xmlns="http://schemas.openxmlformats.org/spreadsheetml/2006/main">
  <authors>
    <author>Microsoft Office User</author>
  </authors>
  <commentList>
    <comment ref="F6"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Mean value of variable components calculated.
</t>
        </r>
        <r>
          <rPr>
            <sz val="10"/>
            <color rgb="FF000000"/>
            <rFont val="Tahoma"/>
            <family val="2"/>
          </rPr>
          <t xml:space="preserve">
</t>
        </r>
        <r>
          <rPr>
            <sz val="10"/>
            <color rgb="FF000000"/>
            <rFont val="Tahoma"/>
            <family val="2"/>
          </rPr>
          <t>* Each component has an equal weight in the variable design</t>
        </r>
      </text>
    </comment>
    <comment ref="F7" authorId="0" shapeId="0">
      <text>
        <r>
          <rPr>
            <b/>
            <sz val="10"/>
            <color rgb="FF000000"/>
            <rFont val="Tahoma"/>
            <family val="2"/>
          </rPr>
          <t>Microsoft Office User:</t>
        </r>
        <r>
          <rPr>
            <sz val="10"/>
            <color rgb="FF000000"/>
            <rFont val="Tahoma"/>
            <family val="2"/>
          </rPr>
          <t xml:space="preserve">
</t>
        </r>
        <r>
          <rPr>
            <sz val="10"/>
            <color rgb="FF000000"/>
            <rFont val="Calibri"/>
            <family val="2"/>
          </rPr>
          <t xml:space="preserve">
</t>
        </r>
        <r>
          <rPr>
            <sz val="10"/>
            <color rgb="FF000000"/>
            <rFont val="Calibri"/>
            <family val="2"/>
          </rPr>
          <t xml:space="preserve">Mean value of variable components calculated.
</t>
        </r>
        <r>
          <rPr>
            <sz val="10"/>
            <color rgb="FF000000"/>
            <rFont val="Calibri"/>
            <family val="2"/>
          </rPr>
          <t xml:space="preserve">
</t>
        </r>
        <r>
          <rPr>
            <sz val="10"/>
            <color rgb="FF000000"/>
            <rFont val="Calibri"/>
            <family val="2"/>
          </rPr>
          <t>* Each component has an equal weight in the variable design</t>
        </r>
      </text>
    </comment>
    <comment ref="F8" authorId="0" shapeId="0">
      <text>
        <r>
          <rPr>
            <b/>
            <sz val="10"/>
            <color rgb="FF000000"/>
            <rFont val="Tahoma"/>
            <family val="34"/>
          </rPr>
          <t xml:space="preserve">Microsoft Office User:
</t>
        </r>
        <r>
          <rPr>
            <b/>
            <sz val="10"/>
            <color rgb="FF000000"/>
            <rFont val="Tahoma"/>
            <family val="34"/>
          </rPr>
          <t xml:space="preserve">
</t>
        </r>
        <r>
          <rPr>
            <sz val="10"/>
            <color rgb="FF000000"/>
            <rFont val="Tahoma"/>
            <family val="34"/>
          </rPr>
          <t xml:space="preserve">Values assigned by experts*:
</t>
        </r>
        <r>
          <rPr>
            <b/>
            <sz val="10"/>
            <color rgb="FF000000"/>
            <rFont val="Tahoma"/>
            <family val="34"/>
          </rPr>
          <t xml:space="preserve">
</t>
        </r>
        <r>
          <rPr>
            <sz val="10"/>
            <color rgb="FF000000"/>
            <rFont val="Tahoma"/>
            <family val="34"/>
          </rPr>
          <t xml:space="preserve">[3]: joint institution dedicated to actors in question 
</t>
        </r>
        <r>
          <rPr>
            <sz val="10"/>
            <color rgb="FF000000"/>
            <rFont val="Tahoma"/>
            <family val="34"/>
          </rPr>
          <t xml:space="preserve">[2]:  both partners’ separate institutions dedicated to actors in question
</t>
        </r>
        <r>
          <rPr>
            <sz val="10"/>
            <color rgb="FF000000"/>
            <rFont val="Tahoma"/>
            <family val="34"/>
          </rPr>
          <t xml:space="preserve">[1]: one partner’s institution dedicated to actor in question 
</t>
        </r>
        <r>
          <rPr>
            <sz val="10"/>
            <color rgb="FF000000"/>
            <rFont val="Tahoma"/>
            <family val="34"/>
          </rPr>
          <t xml:space="preserve">[0.5]: one partner’s institution dedicated to larger region but involving actor in question 
</t>
        </r>
        <r>
          <rPr>
            <sz val="10"/>
            <color rgb="FF000000"/>
            <rFont val="Tahoma"/>
            <family val="34"/>
          </rPr>
          <t xml:space="preserve">[0]: no institutions 
</t>
        </r>
        <r>
          <rPr>
            <sz val="10"/>
            <color rgb="FF000000"/>
            <rFont val="Tahoma"/>
            <family val="34"/>
          </rPr>
          <t xml:space="preserve">
</t>
        </r>
        <r>
          <rPr>
            <sz val="10"/>
            <color rgb="FF000000"/>
            <rFont val="Tahoma"/>
            <family val="34"/>
          </rPr>
          <t xml:space="preserve">* Absence of instituions is regarded as zero-point in relationship; individual and bilateral efforts of the partners in the development of institutions that promote mutual understanding is rewarded scorwise; unilateral or bilateral nature of action, respectively, matters.
</t>
        </r>
        <r>
          <rPr>
            <sz val="10"/>
            <color rgb="FF000000"/>
            <rFont val="Tahoma"/>
            <family val="34"/>
          </rPr>
          <t xml:space="preserve">
</t>
        </r>
        <r>
          <rPr>
            <sz val="10"/>
            <color rgb="FF000000"/>
            <rFont val="Tahoma"/>
            <family val="34"/>
          </rPr>
          <t xml:space="preserve">Data sources: 
</t>
        </r>
        <r>
          <rPr>
            <sz val="10"/>
            <color rgb="FF000000"/>
            <rFont val="Tahoma"/>
            <family val="34"/>
          </rPr>
          <t xml:space="preserve">-- content of official websites of the institutions involved in conducting foreign policy 
</t>
        </r>
        <r>
          <rPr>
            <sz val="10"/>
            <color rgb="FF000000"/>
            <rFont val="Tahoma"/>
            <family val="34"/>
          </rPr>
          <t xml:space="preserve">-- strategic partnership-founding documents 
</t>
        </r>
        <r>
          <rPr>
            <sz val="10"/>
            <color rgb="FF000000"/>
            <rFont val="Tahoma"/>
            <family val="34"/>
          </rPr>
          <t xml:space="preserve">-- strategic partnership-implementing documents </t>
        </r>
      </text>
    </comment>
    <comment ref="F9"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[2]: both partners’ periodical initiatives </t>
        </r>
        <r>
          <rPr>
            <sz val="10"/>
            <color rgb="FF000000"/>
            <rFont val="Calibri"/>
            <family val="2"/>
            <scheme val="minor"/>
          </rPr>
          <t xml:space="preserve">
</t>
        </r>
        <r>
          <rPr>
            <sz val="10"/>
            <color rgb="FF000000"/>
            <rFont val="Calibri"/>
            <family val="2"/>
            <scheme val="minor"/>
          </rPr>
          <t xml:space="preserve">[1]: one partner’s periodical initiatives </t>
        </r>
        <r>
          <rPr>
            <sz val="10"/>
            <color rgb="FF000000"/>
            <rFont val="Calibri"/>
            <family val="2"/>
            <scheme val="minor"/>
          </rPr>
          <t xml:space="preserve">
</t>
        </r>
        <r>
          <rPr>
            <sz val="10"/>
            <color rgb="FF000000"/>
            <rFont val="Calibri"/>
            <family val="2"/>
            <scheme val="minor"/>
          </rPr>
          <t xml:space="preserve">[0.5]: one partner’s/partners’ incidental initiatives </t>
        </r>
        <r>
          <rPr>
            <sz val="10"/>
            <color rgb="FF000000"/>
            <rFont val="Calibri"/>
            <family val="2"/>
            <scheme val="minor"/>
          </rPr>
          <t xml:space="preserve">
</t>
        </r>
        <r>
          <rPr>
            <sz val="10"/>
            <color rgb="FF000000"/>
            <rFont val="Calibri"/>
            <family val="2"/>
            <scheme val="minor"/>
          </rPr>
          <t xml:space="preserve">[0]: no initiatives </t>
        </r>
        <r>
          <rPr>
            <sz val="10"/>
            <color rgb="FF000000"/>
            <rFont val="Calibri"/>
            <family val="2"/>
            <scheme val="minor"/>
          </rPr>
          <t xml:space="preserve">
</t>
        </r>
        <r>
          <rPr>
            <sz val="10"/>
            <color rgb="FF000000"/>
            <rFont val="Tahoma"/>
            <family val="2"/>
          </rPr>
          <t xml:space="preserve">
</t>
        </r>
        <r>
          <rPr>
            <sz val="10"/>
            <color rgb="FF000000"/>
            <rFont val="Calibri"/>
            <family val="2"/>
            <scheme val="minor"/>
          </rPr>
          <t>*Absence of initiatives is regarded as a starting point (zero), whereby each party's individual or bilateral initiatives are rewarded scorewise; the regulatiry (incidental; repeated) of initiatives matters.</t>
        </r>
        <r>
          <rPr>
            <sz val="10"/>
            <color rgb="FF000000"/>
            <rFont val="Tahoma"/>
            <family val="2"/>
          </rPr>
          <t xml:space="preserve">
</t>
        </r>
        <r>
          <rPr>
            <sz val="10"/>
            <color rgb="FF000000"/>
            <rFont val="Calibri"/>
            <family val="2"/>
            <scheme val="minor"/>
          </rPr>
          <t xml:space="preserve">
</t>
        </r>
        <r>
          <rPr>
            <sz val="10"/>
            <color rgb="FF000000"/>
            <rFont val="Calibri"/>
            <family val="2"/>
            <scheme val="minor"/>
          </rPr>
          <t xml:space="preserve">Data sources: </t>
        </r>
        <r>
          <rPr>
            <sz val="10"/>
            <color rgb="FF000000"/>
            <rFont val="Calibri"/>
            <family val="2"/>
            <scheme val="minor"/>
          </rPr>
          <t xml:space="preserve">
</t>
        </r>
        <r>
          <rPr>
            <sz val="10"/>
            <color rgb="FF000000"/>
            <rFont val="Calibri"/>
            <family val="2"/>
            <scheme val="minor"/>
          </rPr>
          <t xml:space="preserve">-- content of official websites of the institutions involved in conducting foreign policy </t>
        </r>
        <r>
          <rPr>
            <sz val="10"/>
            <color rgb="FF000000"/>
            <rFont val="Calibri"/>
            <family val="2"/>
            <scheme val="minor"/>
          </rPr>
          <t xml:space="preserve">
</t>
        </r>
        <r>
          <rPr>
            <sz val="10"/>
            <color rgb="FF000000"/>
            <rFont val="Calibri"/>
            <family val="2"/>
            <scheme val="minor"/>
          </rPr>
          <t xml:space="preserve">-- strategic partnership-founding documents </t>
        </r>
        <r>
          <rPr>
            <sz val="10"/>
            <color rgb="FF000000"/>
            <rFont val="Calibri"/>
            <family val="2"/>
            <scheme val="minor"/>
          </rPr>
          <t xml:space="preserve">
</t>
        </r>
        <r>
          <rPr>
            <sz val="10"/>
            <color rgb="FF000000"/>
            <rFont val="Calibri"/>
            <family val="2"/>
            <scheme val="minor"/>
          </rPr>
          <t xml:space="preserve">-- strategic partnership-implementing documents </t>
        </r>
      </text>
    </comment>
    <comment ref="F10" authorId="0" shapeId="0">
      <text>
        <r>
          <rPr>
            <b/>
            <sz val="10"/>
            <color rgb="FF000000"/>
            <rFont val="Tahoma"/>
            <family val="34"/>
          </rPr>
          <t>Microsoft Office User:</t>
        </r>
        <r>
          <rPr>
            <sz val="10"/>
            <color rgb="FF000000"/>
            <rFont val="Tahoma"/>
            <family val="34"/>
          </rPr>
          <t xml:space="preserve">
</t>
        </r>
        <r>
          <rPr>
            <sz val="10"/>
            <color rgb="FF000000"/>
            <rFont val="Tahoma"/>
            <family val="34"/>
          </rPr>
          <t xml:space="preserve">
</t>
        </r>
        <r>
          <rPr>
            <sz val="10"/>
            <color rgb="FF000000"/>
            <rFont val="Tahoma"/>
            <family val="34"/>
          </rPr>
          <t xml:space="preserve">Values assigned by experts*:
</t>
        </r>
        <r>
          <rPr>
            <sz val="10"/>
            <color rgb="FF000000"/>
            <rFont val="Tahoma"/>
            <family val="34"/>
          </rPr>
          <t xml:space="preserve">
</t>
        </r>
        <r>
          <rPr>
            <sz val="10"/>
            <color rgb="FF000000"/>
            <rFont val="Tahoma"/>
            <family val="34"/>
          </rPr>
          <t xml:space="preserve">[1]: no faux pas or insulting demarches
[0]: at least one faux pas </t>
        </r>
        <r>
          <rPr>
            <sz val="10"/>
            <color rgb="FF000000"/>
            <rFont val="Tahoma"/>
            <family val="34"/>
          </rPr>
          <t xml:space="preserve">
</t>
        </r>
        <r>
          <rPr>
            <sz val="10"/>
            <color rgb="FF000000"/>
            <rFont val="Tahoma"/>
            <family val="34"/>
          </rPr>
          <t xml:space="preserve">[-1]: at least one insulting demarche </t>
        </r>
        <r>
          <rPr>
            <sz val="10"/>
            <color rgb="FF000000"/>
            <rFont val="Tahoma"/>
            <family val="34"/>
          </rPr>
          <t xml:space="preserve">
</t>
        </r>
        <r>
          <rPr>
            <sz val="10"/>
            <color rgb="FF000000"/>
            <rFont val="Tahoma"/>
            <family val="34"/>
          </rPr>
          <t xml:space="preserve">
</t>
        </r>
        <r>
          <rPr>
            <sz val="10"/>
            <color rgb="FF000000"/>
            <rFont val="Tahoma"/>
            <family val="34"/>
          </rPr>
          <t xml:space="preserve">*Absence of faux pas and demarches rewarded, whereas their presence in a given relationship is punished scorerwise.
</t>
        </r>
        <r>
          <rPr>
            <sz val="10"/>
            <color rgb="FF000000"/>
            <rFont val="Tahoma"/>
            <family val="34"/>
          </rPr>
          <t xml:space="preserve">
</t>
        </r>
        <r>
          <rPr>
            <sz val="10"/>
            <color rgb="FF000000"/>
            <rFont val="Tahoma"/>
            <family val="34"/>
          </rPr>
          <t xml:space="preserve">Data sources: 
</t>
        </r>
        <r>
          <rPr>
            <sz val="10"/>
            <color rgb="FF000000"/>
            <rFont val="Tahoma"/>
            <family val="34"/>
          </rPr>
          <t>-- content of official websites of the institutions involved in conducting foreign policy</t>
        </r>
      </text>
    </comment>
    <comment ref="F11" authorId="0" shapeId="0">
      <text>
        <r>
          <rPr>
            <b/>
            <sz val="10"/>
            <color rgb="FF000000"/>
            <rFont val="Tahoma"/>
            <family val="34"/>
          </rPr>
          <t>Microsoft Office User:</t>
        </r>
        <r>
          <rPr>
            <sz val="10"/>
            <color rgb="FF000000"/>
            <rFont val="Tahoma"/>
            <family val="34"/>
          </rPr>
          <t xml:space="preserve">
</t>
        </r>
        <r>
          <rPr>
            <sz val="10"/>
            <color rgb="FF000000"/>
            <rFont val="Tahoma"/>
            <family val="34"/>
          </rPr>
          <t xml:space="preserve">
</t>
        </r>
        <r>
          <rPr>
            <sz val="10"/>
            <color rgb="FF000000"/>
            <rFont val="Tahoma"/>
            <family val="34"/>
          </rPr>
          <t xml:space="preserve">Mean value of variable components calculated.
</t>
        </r>
        <r>
          <rPr>
            <sz val="10"/>
            <color rgb="FF000000"/>
            <rFont val="Tahoma"/>
            <family val="34"/>
          </rPr>
          <t xml:space="preserve">
</t>
        </r>
        <r>
          <rPr>
            <sz val="10"/>
            <color rgb="FF000000"/>
            <rFont val="Tahoma"/>
            <family val="34"/>
          </rPr>
          <t>* Each component has an equal weight in the variable design</t>
        </r>
      </text>
    </comment>
    <comment ref="F12" authorId="0" shapeId="0">
      <text>
        <r>
          <rPr>
            <b/>
            <sz val="10"/>
            <color rgb="FF000000"/>
            <rFont val="Tahoma"/>
            <family val="34"/>
          </rPr>
          <t xml:space="preserve">Microsoft Office User:
</t>
        </r>
        <r>
          <rPr>
            <b/>
            <sz val="10"/>
            <color rgb="FF000000"/>
            <rFont val="Tahoma"/>
            <family val="34"/>
          </rPr>
          <t xml:space="preserve">
</t>
        </r>
        <r>
          <rPr>
            <sz val="10"/>
            <color rgb="FF000000"/>
            <rFont val="Tahoma"/>
            <family val="34"/>
          </rPr>
          <t xml:space="preserve">Values assigned by experts*:
</t>
        </r>
        <r>
          <rPr>
            <b/>
            <sz val="10"/>
            <color rgb="FF000000"/>
            <rFont val="Tahoma"/>
            <family val="34"/>
          </rPr>
          <t xml:space="preserve">
</t>
        </r>
        <r>
          <rPr>
            <sz val="10"/>
            <color rgb="FF000000"/>
            <rFont val="Tahoma"/>
            <family val="34"/>
          </rPr>
          <t xml:space="preserve">[3]: respective declaration in partnership-founding documents
</t>
        </r>
        <r>
          <rPr>
            <sz val="10"/>
            <color rgb="FF000000"/>
            <rFont val="Tahoma"/>
            <family val="34"/>
          </rPr>
          <t xml:space="preserve">[0]: missing reference to the issue in partnership-founding documents
</t>
        </r>
        <r>
          <rPr>
            <sz val="10"/>
            <color rgb="FF000000"/>
            <rFont val="Tahoma"/>
            <family val="34"/>
          </rPr>
          <t xml:space="preserve">
</t>
        </r>
        <r>
          <rPr>
            <sz val="10"/>
            <color rgb="FF000000"/>
            <rFont val="Tahoma"/>
            <family val="34"/>
          </rPr>
          <t xml:space="preserve">* Scorewise, a big step (0...3) is justified by the relevqnce of official recognition of respect to the 'Other'.
</t>
        </r>
        <r>
          <rPr>
            <sz val="10"/>
            <color rgb="FF000000"/>
            <rFont val="Tahoma"/>
            <family val="34"/>
          </rPr>
          <t xml:space="preserve">
</t>
        </r>
        <r>
          <rPr>
            <sz val="10"/>
            <color rgb="FF000000"/>
            <rFont val="Tahoma"/>
            <family val="34"/>
          </rPr>
          <t xml:space="preserve">Data sources: 
</t>
        </r>
        <r>
          <rPr>
            <sz val="10"/>
            <color rgb="FF000000"/>
            <rFont val="Tahoma"/>
            <family val="34"/>
          </rPr>
          <t xml:space="preserve">-- strategic partnership-founding documents 
</t>
        </r>
        <r>
          <rPr>
            <sz val="10"/>
            <color rgb="FF000000"/>
            <rFont val="Tahoma"/>
            <family val="34"/>
          </rPr>
          <t xml:space="preserve">-- strategic partnership-implementing documents </t>
        </r>
      </text>
    </comment>
    <comment ref="F13" authorId="0" shapeId="0">
      <text>
        <r>
          <rPr>
            <b/>
            <sz val="10"/>
            <color rgb="FF000000"/>
            <rFont val="Tahoma"/>
            <family val="34"/>
          </rPr>
          <t xml:space="preserve">Microsoft Office User:
</t>
        </r>
        <r>
          <rPr>
            <b/>
            <sz val="10"/>
            <color rgb="FF000000"/>
            <rFont val="Tahoma"/>
            <family val="34"/>
          </rPr>
          <t xml:space="preserve">
</t>
        </r>
        <r>
          <rPr>
            <sz val="10"/>
            <color rgb="FF000000"/>
            <rFont val="Tahoma"/>
            <family val="34"/>
          </rPr>
          <t xml:space="preserve">Values assigned by experts*:
</t>
        </r>
        <r>
          <rPr>
            <b/>
            <sz val="10"/>
            <color rgb="FF000000"/>
            <rFont val="Tahoma"/>
            <family val="34"/>
          </rPr>
          <t xml:space="preserve">
</t>
        </r>
        <r>
          <rPr>
            <sz val="10"/>
            <color rgb="FF000000"/>
            <rFont val="Tahoma"/>
            <family val="34"/>
          </rPr>
          <t xml:space="preserve">[3]: respective declaration in partnership-founding documents
</t>
        </r>
        <r>
          <rPr>
            <sz val="10"/>
            <color rgb="FF000000"/>
            <rFont val="Tahoma"/>
            <family val="34"/>
          </rPr>
          <t xml:space="preserve">[0]: missing reference to the issue in partnership-founding documents
</t>
        </r>
        <r>
          <rPr>
            <sz val="10"/>
            <color rgb="FF000000"/>
            <rFont val="Tahoma"/>
            <family val="34"/>
          </rPr>
          <t xml:space="preserve">
</t>
        </r>
        <r>
          <rPr>
            <sz val="10"/>
            <color rgb="FF000000"/>
            <rFont val="Tahoma"/>
            <family val="34"/>
          </rPr>
          <t xml:space="preserve">* Scorewise, a big step (0...3) is justified by the relevance of the formally declared status of parity in decisionmaking (consensus, joint DM) as contrasted to the prevalence of inofficial leverage in DM.
</t>
        </r>
        <r>
          <rPr>
            <sz val="10"/>
            <color rgb="FF000000"/>
            <rFont val="Tahoma"/>
            <family val="34"/>
          </rPr>
          <t xml:space="preserve">
</t>
        </r>
        <r>
          <rPr>
            <sz val="10"/>
            <color rgb="FF000000"/>
            <rFont val="Tahoma"/>
            <family val="34"/>
          </rPr>
          <t xml:space="preserve">Data sources: 
</t>
        </r>
        <r>
          <rPr>
            <sz val="10"/>
            <color rgb="FF000000"/>
            <rFont val="Tahoma"/>
            <family val="34"/>
          </rPr>
          <t xml:space="preserve">-- strategic partnership-founding documents 
</t>
        </r>
        <r>
          <rPr>
            <sz val="10"/>
            <color rgb="FF000000"/>
            <rFont val="Tahoma"/>
            <family val="34"/>
          </rPr>
          <t xml:space="preserve">-- strategic partnership-implementing documents </t>
        </r>
      </text>
    </comment>
    <comment ref="F14" authorId="0" shapeId="0">
      <text>
        <r>
          <rPr>
            <b/>
            <sz val="10"/>
            <color rgb="FF000000"/>
            <rFont val="Tahoma"/>
            <family val="34"/>
          </rPr>
          <t>Microsoft Office User:</t>
        </r>
        <r>
          <rPr>
            <sz val="10"/>
            <color rgb="FF000000"/>
            <rFont val="Tahoma"/>
            <family val="34"/>
          </rPr>
          <t xml:space="preserve">
</t>
        </r>
        <r>
          <rPr>
            <sz val="10"/>
            <color rgb="FF000000"/>
            <rFont val="Tahoma"/>
            <family val="34"/>
          </rPr>
          <t xml:space="preserve">
</t>
        </r>
        <r>
          <rPr>
            <sz val="10"/>
            <color rgb="FF000000"/>
            <rFont val="Tahoma"/>
            <family val="34"/>
          </rPr>
          <t xml:space="preserve">Values assigned by experts*:
</t>
        </r>
        <r>
          <rPr>
            <sz val="10"/>
            <color rgb="FF000000"/>
            <rFont val="Tahoma"/>
            <family val="34"/>
          </rPr>
          <t xml:space="preserve">
</t>
        </r>
        <r>
          <rPr>
            <sz val="10"/>
            <color rgb="FF000000"/>
            <rFont val="Tahoma"/>
            <family val="34"/>
          </rPr>
          <t xml:space="preserve">[0]: </t>
        </r>
        <r>
          <rPr>
            <sz val="10"/>
            <color rgb="FF000000"/>
            <rFont val="Calibri"/>
            <family val="2"/>
            <scheme val="minor"/>
          </rPr>
          <t xml:space="preserve">non-undermining practices and no broken promises </t>
        </r>
        <r>
          <rPr>
            <sz val="10"/>
            <color rgb="FF000000"/>
            <rFont val="Calibri"/>
            <family val="2"/>
            <scheme val="minor"/>
          </rPr>
          <t xml:space="preserve">
</t>
        </r>
        <r>
          <rPr>
            <sz val="10"/>
            <color rgb="FF000000"/>
            <rFont val="Tahoma"/>
            <family val="34"/>
          </rPr>
          <t xml:space="preserve">[-2]: </t>
        </r>
        <r>
          <rPr>
            <sz val="10"/>
            <color rgb="FF000000"/>
            <rFont val="Calibri"/>
            <family val="2"/>
            <scheme val="minor"/>
          </rPr>
          <t xml:space="preserve">undermining practices or broken promises </t>
        </r>
        <r>
          <rPr>
            <sz val="10"/>
            <color rgb="FF000000"/>
            <rFont val="Calibri"/>
            <family val="2"/>
            <scheme val="minor"/>
          </rPr>
          <t xml:space="preserve">
</t>
        </r>
        <r>
          <rPr>
            <sz val="10"/>
            <color rgb="FF000000"/>
            <rFont val="Tahoma"/>
            <family val="34"/>
          </rPr>
          <t xml:space="preserve">
</t>
        </r>
        <r>
          <rPr>
            <sz val="10"/>
            <color rgb="FF000000"/>
            <rFont val="Tahoma"/>
            <family val="34"/>
          </rPr>
          <t xml:space="preserve">*Absence of broken promises and partner-interest undermining practices is considered to be a 'normal expected' pattern of actors' behaviour, and thus taken as a point of ference (zero-score); presence of interest-undermining practices or broken promises is punished as a 'deviant' behaviour.
</t>
        </r>
        <r>
          <rPr>
            <sz val="10"/>
            <color rgb="FF000000"/>
            <rFont val="Tahoma"/>
            <family val="34"/>
          </rPr>
          <t xml:space="preserve">
</t>
        </r>
        <r>
          <rPr>
            <sz val="10"/>
            <color rgb="FF000000"/>
            <rFont val="Tahoma"/>
            <family val="34"/>
          </rPr>
          <t xml:space="preserve">Data sources: 
</t>
        </r>
        <r>
          <rPr>
            <sz val="10"/>
            <color rgb="FF000000"/>
            <rFont val="Tahoma"/>
            <family val="34"/>
          </rPr>
          <t xml:space="preserve">-- content of official websites of the institutions involved in conducting foreign policy
</t>
        </r>
        <r>
          <rPr>
            <sz val="10"/>
            <color rgb="FF000000"/>
            <rFont val="Tahoma"/>
            <family val="34"/>
          </rPr>
          <t xml:space="preserve">-- event analysis
</t>
        </r>
        <r>
          <rPr>
            <sz val="10"/>
            <color rgb="FF000000"/>
            <rFont val="Tahoma"/>
            <family val="34"/>
          </rPr>
          <t>-- official discourse analysis</t>
        </r>
      </text>
    </comment>
    <comment ref="F17" authorId="0" shapeId="0">
      <text>
        <r>
          <rPr>
            <b/>
            <sz val="10"/>
            <color rgb="FF000000"/>
            <rFont val="Tahoma"/>
            <family val="34"/>
          </rPr>
          <t>Microsoft Office User:</t>
        </r>
        <r>
          <rPr>
            <sz val="10"/>
            <color rgb="FF000000"/>
            <rFont val="Tahoma"/>
            <family val="34"/>
          </rPr>
          <t xml:space="preserve">
</t>
        </r>
        <r>
          <rPr>
            <sz val="10"/>
            <color rgb="FF000000"/>
            <rFont val="Tahoma"/>
            <family val="34"/>
          </rPr>
          <t xml:space="preserve">
</t>
        </r>
        <r>
          <rPr>
            <sz val="10"/>
            <color rgb="FF000000"/>
            <rFont val="Tahoma"/>
            <family val="34"/>
          </rPr>
          <t xml:space="preserve">Mean value of variable components calculated.
</t>
        </r>
        <r>
          <rPr>
            <sz val="10"/>
            <color rgb="FF000000"/>
            <rFont val="Tahoma"/>
            <family val="34"/>
          </rPr>
          <t xml:space="preserve">
</t>
        </r>
        <r>
          <rPr>
            <sz val="10"/>
            <color rgb="FF000000"/>
            <rFont val="Tahoma"/>
            <family val="34"/>
          </rPr>
          <t>* Each component has an equal weight in the variable design</t>
        </r>
      </text>
    </comment>
    <comment ref="F18"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Formula applied to account for the positive effect of identfied overlapping and complementary goals vs negative effect of competing (potentially compatible) goals
</t>
        </r>
        <r>
          <rPr>
            <sz val="10"/>
            <color rgb="FF000000"/>
            <rFont val="Tahoma"/>
            <family val="2"/>
          </rPr>
          <t xml:space="preserve">
</t>
        </r>
        <r>
          <rPr>
            <sz val="10"/>
            <color rgb="FF000000"/>
            <rFont val="Tahoma"/>
            <family val="2"/>
          </rPr>
          <t xml:space="preserve">* Ratio values used in calculations (i.e. the relationship between the number of goals in a given group to the general number of all goals identified)
</t>
        </r>
        <r>
          <rPr>
            <sz val="10"/>
            <color rgb="FF000000"/>
            <rFont val="Tahoma"/>
            <family val="2"/>
          </rPr>
          <t xml:space="preserve">
</t>
        </r>
        <r>
          <rPr>
            <sz val="10"/>
            <color rgb="FF000000"/>
            <rFont val="Calibri"/>
            <family val="2"/>
          </rPr>
          <t xml:space="preserve">** Weighting method (*0.5) appiled to reflect lower value of complementary goals as compared to overlapping goals
</t>
        </r>
      </text>
    </comment>
    <comment ref="F23"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Calibri"/>
            <family val="2"/>
            <scheme val="minor"/>
          </rPr>
          <t>The direction of convergence is estimated based on the vectoral value of Kendall's tau-b.</t>
        </r>
      </text>
    </comment>
    <comment ref="F25"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This compound value  of two proximity scores for S vs S-IO and IO vs S-IO dyadic comparisons reflects the adjusted value of goals convergence (by constrast to independent score calculated based on unilateral manifestos alone) as assessed through the analysis of S and IO unilateral manifestos in comparison with S-IO bilateral manifestos.
</t>
        </r>
        <r>
          <rPr>
            <sz val="10"/>
            <color rgb="FF000000"/>
            <rFont val="Tahoma"/>
            <family val="2"/>
          </rPr>
          <t xml:space="preserve">
</t>
        </r>
        <r>
          <rPr>
            <sz val="10"/>
            <color rgb="FF000000"/>
            <rFont val="Tahoma"/>
            <family val="2"/>
          </rPr>
          <t xml:space="preserve">It allows to assess both the degree of convergence as an effect of bilateral cooperation and the degree to which bilateral manifestos correspond with individual-partner goal preferences
</t>
        </r>
        <r>
          <rPr>
            <sz val="10"/>
            <color rgb="FF000000"/>
            <rFont val="Tahoma"/>
            <family val="2"/>
          </rPr>
          <t xml:space="preserve">
</t>
        </r>
        <r>
          <rPr>
            <sz val="10"/>
            <color rgb="FF000000"/>
            <rFont val="Tahoma"/>
            <family val="2"/>
          </rPr>
          <t>The direction of convergence is estimated based on the vector value of Kendall's tau-b.</t>
        </r>
      </text>
    </comment>
    <comment ref="F28"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Formula applied to account for the positive effect of identfied overlapping and complementary issues vs negative effect of competing (potentially compatible) issues
</t>
        </r>
        <r>
          <rPr>
            <sz val="10"/>
            <color rgb="FF000000"/>
            <rFont val="Tahoma"/>
            <family val="2"/>
          </rPr>
          <t xml:space="preserve">
</t>
        </r>
        <r>
          <rPr>
            <sz val="10"/>
            <color rgb="FF000000"/>
            <rFont val="Tahoma"/>
            <family val="2"/>
          </rPr>
          <t xml:space="preserve">* Ratio values used in calculations (i.e. the relationship between the number of issues in a given group to the general number of all issues identified)
</t>
        </r>
        <r>
          <rPr>
            <sz val="10"/>
            <color rgb="FF000000"/>
            <rFont val="Tahoma"/>
            <family val="2"/>
          </rPr>
          <t xml:space="preserve">
</t>
        </r>
        <r>
          <rPr>
            <sz val="10"/>
            <color rgb="FF000000"/>
            <rFont val="Calibri"/>
            <family val="2"/>
          </rPr>
          <t>** Weighting method (*0.5) appiled to reflect lower value of complementary issues as compared to overlapping issues.</t>
        </r>
      </text>
    </comment>
    <comment ref="F33"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Calibri"/>
            <family val="2"/>
            <scheme val="minor"/>
          </rPr>
          <t xml:space="preserve">
</t>
        </r>
        <r>
          <rPr>
            <sz val="10"/>
            <color rgb="FF000000"/>
            <rFont val="Calibri"/>
            <family val="2"/>
            <scheme val="minor"/>
          </rPr>
          <t>The direction of convergence is estimated based on the vectoral value of Kendall's tau-b.</t>
        </r>
        <r>
          <rPr>
            <sz val="10"/>
            <color rgb="FF000000"/>
            <rFont val="Calibri"/>
            <family val="2"/>
            <scheme val="minor"/>
          </rPr>
          <t xml:space="preserve">
</t>
        </r>
      </text>
    </comment>
    <comment ref="F35"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This compound value  of two proximity scores for S vs S-IO and IO vs S-IO dyadic comparisons reflects the adjusted value of issue convergence (by constrast to independent score calculated based on unilateral manifestos alone) as assessed through the analysis of S and IO unilateral manifestos in comparison with S-IO bilateral manifestos.
</t>
        </r>
        <r>
          <rPr>
            <sz val="10"/>
            <color rgb="FF000000"/>
            <rFont val="Tahoma"/>
            <family val="2"/>
          </rPr>
          <t xml:space="preserve">
</t>
        </r>
        <r>
          <rPr>
            <sz val="10"/>
            <color rgb="FF000000"/>
            <rFont val="Tahoma"/>
            <family val="2"/>
          </rPr>
          <t xml:space="preserve">It allows to assess both the degree of convergence as an effect of bilateral cooperation and the degree to which bilateral manifestos correspond with individual-partner salient foreign-policy issue preferences
</t>
        </r>
        <r>
          <rPr>
            <sz val="10"/>
            <color rgb="FF000000"/>
            <rFont val="Tahoma"/>
            <family val="2"/>
          </rPr>
          <t xml:space="preserve">
</t>
        </r>
        <r>
          <rPr>
            <sz val="10"/>
            <color rgb="FF000000"/>
            <rFont val="Tahoma"/>
            <family val="2"/>
          </rPr>
          <t xml:space="preserve">
</t>
        </r>
        <r>
          <rPr>
            <sz val="10"/>
            <color rgb="FF000000"/>
            <rFont val="Calibri"/>
            <family val="2"/>
            <scheme val="minor"/>
          </rPr>
          <t xml:space="preserve">
</t>
        </r>
        <r>
          <rPr>
            <sz val="10"/>
            <color rgb="FF000000"/>
            <rFont val="Calibri"/>
            <family val="2"/>
            <scheme val="minor"/>
          </rPr>
          <t>The direction of convergence is estimated based on the vectoral value of Kendall's tau-b.</t>
        </r>
        <r>
          <rPr>
            <sz val="10"/>
            <color rgb="FF000000"/>
            <rFont val="Calibri"/>
            <family val="2"/>
            <scheme val="minor"/>
          </rPr>
          <t xml:space="preserve">
</t>
        </r>
      </text>
    </comment>
    <comment ref="F38" authorId="0" shapeId="0">
      <text>
        <r>
          <rPr>
            <b/>
            <sz val="10"/>
            <color rgb="FF000000"/>
            <rFont val="Tahoma"/>
            <family val="34"/>
          </rPr>
          <t>Microsoft Office User:</t>
        </r>
        <r>
          <rPr>
            <sz val="10"/>
            <color rgb="FF000000"/>
            <rFont val="Tahoma"/>
            <family val="34"/>
          </rPr>
          <t xml:space="preserve">
</t>
        </r>
        <r>
          <rPr>
            <sz val="10"/>
            <color rgb="FF000000"/>
            <rFont val="Tahoma"/>
            <family val="34"/>
          </rPr>
          <t xml:space="preserve">
</t>
        </r>
        <r>
          <rPr>
            <sz val="10"/>
            <color rgb="FF000000"/>
            <rFont val="Tahoma"/>
            <family val="34"/>
          </rPr>
          <t xml:space="preserve">Mean value of variable components calculated.
</t>
        </r>
        <r>
          <rPr>
            <sz val="10"/>
            <color rgb="FF000000"/>
            <rFont val="Tahoma"/>
            <family val="34"/>
          </rPr>
          <t xml:space="preserve">
</t>
        </r>
        <r>
          <rPr>
            <sz val="10"/>
            <color rgb="FF000000"/>
            <rFont val="Tahoma"/>
            <family val="34"/>
          </rPr>
          <t>* Each component has an equal weight in the variable design</t>
        </r>
      </text>
    </comment>
    <comment ref="F40" authorId="0" shapeId="0">
      <text>
        <r>
          <rPr>
            <b/>
            <sz val="10"/>
            <color rgb="FF000000"/>
            <rFont val="Tahoma"/>
            <family val="2"/>
          </rPr>
          <t xml:space="preserve">Microsoft Office User:
</t>
        </r>
        <r>
          <rPr>
            <sz val="10"/>
            <color rgb="FF000000"/>
            <rFont val="Tahoma"/>
            <family val="2"/>
          </rPr>
          <t xml:space="preserve">
</t>
        </r>
        <r>
          <rPr>
            <i/>
            <u/>
            <sz val="10"/>
            <color rgb="FF000000"/>
            <rFont val="Calibri"/>
            <family val="2"/>
            <scheme val="minor"/>
          </rPr>
          <t>DATA SOURCES:</t>
        </r>
        <r>
          <rPr>
            <sz val="10"/>
            <color rgb="FF000000"/>
            <rFont val="Calibri"/>
            <family val="2"/>
            <scheme val="minor"/>
          </rPr>
          <t xml:space="preserve">
</t>
        </r>
        <r>
          <rPr>
            <sz val="10"/>
            <color rgb="FF000000"/>
            <rFont val="Calibri"/>
            <family val="2"/>
            <scheme val="minor"/>
          </rPr>
          <t xml:space="preserve">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
</t>
        </r>
        <r>
          <rPr>
            <sz val="10"/>
            <color rgb="FF000000"/>
            <rFont val="Calibri"/>
            <family val="2"/>
            <scheme val="minor"/>
          </rPr>
          <t xml:space="preserve">
</t>
        </r>
        <r>
          <rPr>
            <i/>
            <u/>
            <sz val="10"/>
            <color rgb="FF000000"/>
            <rFont val="Calibri"/>
            <family val="2"/>
            <scheme val="minor"/>
          </rPr>
          <t>METODOLOGICAL ASSUMPTIONS:</t>
        </r>
        <r>
          <rPr>
            <sz val="10"/>
            <color rgb="FF000000"/>
            <rFont val="Calibri"/>
            <family val="2"/>
            <scheme val="minor"/>
          </rPr>
          <t xml:space="preserve">
</t>
        </r>
        <r>
          <rPr>
            <sz val="10"/>
            <color rgb="FF000000"/>
            <rFont val="Calibri"/>
            <family val="2"/>
            <scheme val="minor"/>
          </rPr>
          <t xml:space="preserve">Our study of strategic roles convergence unfolds in two steps.
</t>
        </r>
        <r>
          <rPr>
            <sz val="10"/>
            <color rgb="FF000000"/>
            <rFont val="Calibri"/>
            <family val="2"/>
            <scheme val="minor"/>
          </rPr>
          <t xml:space="preserve">
</t>
        </r>
        <r>
          <rPr>
            <sz val="10"/>
            <color rgb="FF000000"/>
            <rFont val="Calibri"/>
            <family val="2"/>
            <scheme val="minor"/>
          </rPr>
          <t xml:space="preserve">Firstly, we enquire into parametric distance, or dissimilarity, of actors’ PIPR-metrical role profiles and measure it statistically (SPSS-based measure of Euclidean distance).
</t>
        </r>
        <r>
          <rPr>
            <sz val="10"/>
            <color rgb="FF000000"/>
            <rFont val="Calibri"/>
            <family val="2"/>
            <scheme val="minor"/>
          </rPr>
          <t xml:space="preserve">
</t>
        </r>
        <r>
          <rPr>
            <sz val="10"/>
            <color rgb="FF000000"/>
            <rFont val="Calibri"/>
            <family val="2"/>
            <scheme val="minor"/>
          </rPr>
          <t xml:space="preserve">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
</t>
        </r>
        <r>
          <rPr>
            <sz val="10"/>
            <color rgb="FF000000"/>
            <rFont val="Calibri"/>
            <family val="2"/>
            <scheme val="minor"/>
          </rPr>
          <t xml:space="preserve">
</t>
        </r>
        <r>
          <rPr>
            <sz val="10"/>
            <color rgb="FF000000"/>
            <rFont val="Calibri"/>
            <family val="2"/>
            <scheme val="minor"/>
          </rPr>
          <t xml:space="preserve">PIPR analytical model consists of 4 elements: Power, Influence, Presence and strategic Relevance.
</t>
        </r>
        <r>
          <rPr>
            <sz val="10"/>
            <color rgb="FF000000"/>
            <rFont val="Calibri"/>
            <family val="2"/>
            <scheme val="minor"/>
          </rPr>
          <t xml:space="preserve">
</t>
        </r>
        <r>
          <rPr>
            <sz val="10"/>
            <color rgb="FF000000"/>
            <rFont val="Calibri"/>
            <family val="2"/>
            <scheme val="minor"/>
          </rPr>
          <t xml:space="preserve">In terms of type of Power it was assumed that all actors share the basic level of power: hard power. The other types were assigned to state/IO based on their characteristics and labelling captured in IR literature.
</t>
        </r>
        <r>
          <rPr>
            <sz val="10"/>
            <color rgb="FF000000"/>
            <rFont val="Calibri"/>
            <family val="2"/>
            <scheme val="minor"/>
          </rPr>
          <t xml:space="preserve">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
</t>
        </r>
        <r>
          <rPr>
            <sz val="10"/>
            <color rgb="FF000000"/>
            <rFont val="Calibri"/>
            <family val="2"/>
            <scheme val="minor"/>
          </rPr>
          <t xml:space="preserve">
</t>
        </r>
        <r>
          <rPr>
            <sz val="10"/>
            <color rgb="FF000000"/>
            <rFont val="Calibri"/>
            <family val="2"/>
            <scheme val="minor"/>
          </rPr>
          <t xml:space="preserve">We followed the same approach while deadling with Influence: data inserted in that part of the model originated mainly from: CIA’s World Factbook,  World Bank Open Data and the SIPRI Military Expenditure Database.
</t>
        </r>
        <r>
          <rPr>
            <sz val="10"/>
            <color rgb="FF000000"/>
            <rFont val="Calibri"/>
            <family val="2"/>
            <scheme val="minor"/>
          </rPr>
          <t xml:space="preserve">
</t>
        </r>
        <r>
          <rPr>
            <sz val="10"/>
            <color rgb="FF000000"/>
            <rFont val="Calibri"/>
            <family val="2"/>
            <scheme val="minor"/>
          </rPr>
          <t xml:space="preserve">Geographical Presence were established based on actors' perceptions of their geographical location.
</t>
        </r>
        <r>
          <rPr>
            <sz val="10"/>
            <color rgb="FF000000"/>
            <rFont val="Calibri"/>
            <family val="2"/>
            <scheme val="minor"/>
          </rPr>
          <t xml:space="preserve">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
</t>
        </r>
        <r>
          <rPr>
            <sz val="10"/>
            <color rgb="FF000000"/>
            <rFont val="Calibri"/>
            <family val="2"/>
            <scheme val="minor"/>
          </rPr>
          <t xml:space="preserve">For diplomatic Presence the establishment of diplomatic representation was decisive.
</t>
        </r>
        <r>
          <rPr>
            <sz val="10"/>
            <color rgb="FF000000"/>
            <rFont val="Calibri"/>
            <family val="2"/>
            <scheme val="minor"/>
          </rPr>
          <t xml:space="preserve">For economical Presence whether the actor has been qualified for the first 10 trade partners of the other party.
</t>
        </r>
        <r>
          <rPr>
            <sz val="10"/>
            <color rgb="FF000000"/>
            <rFont val="Calibri"/>
            <family val="2"/>
            <scheme val="minor"/>
          </rPr>
          <t xml:space="preserve">For socio-cultural Presence we search for mutual-understanding promoting initiatives.
</t>
        </r>
        <r>
          <rPr>
            <sz val="10"/>
            <color rgb="FF000000"/>
            <rFont val="Calibri"/>
            <family val="2"/>
            <scheme val="minor"/>
          </rPr>
          <t xml:space="preserve">For military Presence to be proven there were needed cases of stationing (or staying for another purpose) of the actor's troops on the partner's sovereign territory.
</t>
        </r>
        <r>
          <rPr>
            <sz val="10"/>
            <color rgb="FF000000"/>
            <rFont val="Calibri"/>
            <family val="2"/>
            <scheme val="minor"/>
          </rPr>
          <t xml:space="preserve">
</t>
        </r>
        <r>
          <rPr>
            <sz val="10"/>
            <color rgb="FF000000"/>
            <rFont val="Calibri"/>
            <family val="2"/>
            <scheme val="minor"/>
          </rPr>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r>
      </text>
    </comment>
    <comment ref="F41" authorId="0" shapeId="0">
      <text>
        <r>
          <rPr>
            <b/>
            <sz val="10"/>
            <color rgb="FF000000"/>
            <rFont val="Tahoma"/>
            <family val="2"/>
          </rPr>
          <t xml:space="preserve">Microsoft Office User:
</t>
        </r>
        <r>
          <rPr>
            <sz val="10"/>
            <color rgb="FF000000"/>
            <rFont val="Tahoma"/>
            <family val="2"/>
          </rPr>
          <t xml:space="preserve">
</t>
        </r>
        <r>
          <rPr>
            <i/>
            <u/>
            <sz val="10"/>
            <color rgb="FF000000"/>
            <rFont val="Calibri"/>
            <family val="2"/>
          </rPr>
          <t>DATA SOURCES:</t>
        </r>
        <r>
          <rPr>
            <sz val="10"/>
            <color rgb="FF000000"/>
            <rFont val="Calibri"/>
            <family val="2"/>
          </rPr>
          <t xml:space="preserve">
</t>
        </r>
        <r>
          <rPr>
            <sz val="10"/>
            <color rgb="FF000000"/>
            <rFont val="Calibri"/>
            <family val="2"/>
          </rPr>
          <t xml:space="preserve">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
</t>
        </r>
        <r>
          <rPr>
            <sz val="10"/>
            <color rgb="FF000000"/>
            <rFont val="Calibri"/>
            <family val="2"/>
          </rPr>
          <t xml:space="preserve">
</t>
        </r>
        <r>
          <rPr>
            <i/>
            <u/>
            <sz val="10"/>
            <color rgb="FF000000"/>
            <rFont val="Calibri"/>
            <family val="2"/>
          </rPr>
          <t>METODOLOGICAL ASSUMPTIONS:</t>
        </r>
        <r>
          <rPr>
            <sz val="10"/>
            <color rgb="FF000000"/>
            <rFont val="Calibri"/>
            <family val="2"/>
          </rPr>
          <t xml:space="preserve">
</t>
        </r>
        <r>
          <rPr>
            <sz val="10"/>
            <color rgb="FF000000"/>
            <rFont val="Calibri"/>
            <family val="2"/>
          </rPr>
          <t xml:space="preserve">Our study of strategic roles convergence unfolds in two steps.
</t>
        </r>
        <r>
          <rPr>
            <sz val="10"/>
            <color rgb="FF000000"/>
            <rFont val="Calibri"/>
            <family val="2"/>
          </rPr>
          <t xml:space="preserve">
</t>
        </r>
        <r>
          <rPr>
            <sz val="10"/>
            <color rgb="FF000000"/>
            <rFont val="Calibri"/>
            <family val="2"/>
          </rPr>
          <t xml:space="preserve">Firstly, we enquire into parametric distance, or dissimilarity, of actors’ PIPR-metrical role profiles and measure it statistically (SPSS-based measure of Euclidean distance).
</t>
        </r>
        <r>
          <rPr>
            <sz val="10"/>
            <color rgb="FF000000"/>
            <rFont val="Calibri"/>
            <family val="2"/>
          </rPr>
          <t xml:space="preserve">
</t>
        </r>
        <r>
          <rPr>
            <sz val="10"/>
            <color rgb="FF000000"/>
            <rFont val="Calibri"/>
            <family val="2"/>
          </rPr>
          <t xml:space="preserve">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
</t>
        </r>
        <r>
          <rPr>
            <sz val="10"/>
            <color rgb="FF000000"/>
            <rFont val="Calibri"/>
            <family val="2"/>
          </rPr>
          <t xml:space="preserve">
</t>
        </r>
        <r>
          <rPr>
            <sz val="10"/>
            <color rgb="FF000000"/>
            <rFont val="Calibri"/>
            <family val="2"/>
          </rPr>
          <t xml:space="preserve">PIPR analytical model consists of 4 elements: Power, Influence, Presence and strategic Relevance.
</t>
        </r>
        <r>
          <rPr>
            <sz val="10"/>
            <color rgb="FF000000"/>
            <rFont val="Calibri"/>
            <family val="2"/>
          </rPr>
          <t xml:space="preserve">
</t>
        </r>
        <r>
          <rPr>
            <sz val="10"/>
            <color rgb="FF000000"/>
            <rFont val="Calibri"/>
            <family val="2"/>
          </rPr>
          <t xml:space="preserve">In terms of type of Power it was assumed that all actors share the basic level of power: hard power. The other types were assigned to state/IO based on their characteristics and labelling captured in IR literature.
</t>
        </r>
        <r>
          <rPr>
            <sz val="10"/>
            <color rgb="FF000000"/>
            <rFont val="Calibri"/>
            <family val="2"/>
          </rPr>
          <t xml:space="preserve">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
</t>
        </r>
        <r>
          <rPr>
            <sz val="10"/>
            <color rgb="FF000000"/>
            <rFont val="Calibri"/>
            <family val="2"/>
          </rPr>
          <t xml:space="preserve">
</t>
        </r>
        <r>
          <rPr>
            <sz val="10"/>
            <color rgb="FF000000"/>
            <rFont val="Calibri"/>
            <family val="2"/>
          </rPr>
          <t xml:space="preserve">We followed the same approach while deadling with Influence: data inserted in that part of the model originated mainly from: CIA’s World Factbook,  World Bank Open Data and the SIPRI Military Expenditure Database.
</t>
        </r>
        <r>
          <rPr>
            <sz val="10"/>
            <color rgb="FF000000"/>
            <rFont val="Calibri"/>
            <family val="2"/>
          </rPr>
          <t xml:space="preserve">
</t>
        </r>
        <r>
          <rPr>
            <sz val="10"/>
            <color rgb="FF000000"/>
            <rFont val="Calibri"/>
            <family val="2"/>
          </rPr>
          <t xml:space="preserve">Geographical Presence were established based on actors' perceptions of their geographical location.
</t>
        </r>
        <r>
          <rPr>
            <sz val="10"/>
            <color rgb="FF000000"/>
            <rFont val="Calibri"/>
            <family val="2"/>
          </rPr>
          <t xml:space="preserve">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
</t>
        </r>
        <r>
          <rPr>
            <sz val="10"/>
            <color rgb="FF000000"/>
            <rFont val="Calibri"/>
            <family val="2"/>
          </rPr>
          <t xml:space="preserve">For diplomatic Presence the establishment of diplomatic representation was decisive.
</t>
        </r>
        <r>
          <rPr>
            <sz val="10"/>
            <color rgb="FF000000"/>
            <rFont val="Calibri"/>
            <family val="2"/>
          </rPr>
          <t xml:space="preserve">For economical Presence whether the actor has been qualified for the first 10 trade partners of the other party.
</t>
        </r>
        <r>
          <rPr>
            <sz val="10"/>
            <color rgb="FF000000"/>
            <rFont val="Calibri"/>
            <family val="2"/>
          </rPr>
          <t xml:space="preserve">For socio-cultural Presence we search for mutual-understanding promoting initiatives.
</t>
        </r>
        <r>
          <rPr>
            <sz val="10"/>
            <color rgb="FF000000"/>
            <rFont val="Calibri"/>
            <family val="2"/>
          </rPr>
          <t xml:space="preserve">For military Presence to be proven there were needed cases of stationing (or staying for another purpose) of the actor's troops on the partner's sovereign territory.
</t>
        </r>
        <r>
          <rPr>
            <sz val="10"/>
            <color rgb="FF000000"/>
            <rFont val="Calibri"/>
            <family val="2"/>
          </rPr>
          <t xml:space="preserve">
</t>
        </r>
        <r>
          <rPr>
            <sz val="10"/>
            <color rgb="FF000000"/>
            <rFont val="Calibri"/>
            <family val="2"/>
          </rPr>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r>
      </text>
    </comment>
    <comment ref="F43" authorId="0" shapeId="0">
      <text>
        <r>
          <rPr>
            <b/>
            <sz val="10"/>
            <color rgb="FF000000"/>
            <rFont val="Tahoma"/>
            <family val="2"/>
          </rPr>
          <t>Microsoft Office User:</t>
        </r>
        <r>
          <rPr>
            <sz val="10"/>
            <color rgb="FF000000"/>
            <rFont val="Tahoma"/>
            <family val="2"/>
          </rPr>
          <t xml:space="preserve">
</t>
        </r>
        <r>
          <rPr>
            <sz val="10"/>
            <color rgb="FF000000"/>
            <rFont val="Calibri"/>
            <family val="2"/>
            <scheme val="minor"/>
          </rPr>
          <t xml:space="preserve">
</t>
        </r>
        <r>
          <rPr>
            <sz val="10"/>
            <color rgb="FF000000"/>
            <rFont val="Calibri"/>
            <family val="2"/>
            <scheme val="minor"/>
          </rPr>
          <t>Values assigned by experts*:</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[3]: highly converging actor-system narratives;</t>
        </r>
        <r>
          <rPr>
            <sz val="10"/>
            <color rgb="FF000000"/>
            <rFont val="Calibri"/>
            <family val="2"/>
            <scheme val="minor"/>
          </rPr>
          <t xml:space="preserve">
</t>
        </r>
        <r>
          <rPr>
            <sz val="10"/>
            <color rgb="FF000000"/>
            <rFont val="Calibri"/>
            <family val="2"/>
            <scheme val="minor"/>
          </rPr>
          <t>[2]:  moderately converging actor-system narratives;</t>
        </r>
        <r>
          <rPr>
            <sz val="10"/>
            <color rgb="FF000000"/>
            <rFont val="Calibri"/>
            <family val="2"/>
            <scheme val="minor"/>
          </rPr>
          <t xml:space="preserve">
</t>
        </r>
        <r>
          <rPr>
            <sz val="10"/>
            <color rgb="FF000000"/>
            <rFont val="Calibri"/>
            <family val="2"/>
            <scheme val="minor"/>
          </rPr>
          <t>[1]:  low-converging actor-system narratives;</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A greater number of juncture points in actors' strategic narrations on the international system as well as compatibility, or mutual enhancement, of their own identity and issue narratives is rewarded.</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Data sources:</t>
        </r>
        <r>
          <rPr>
            <sz val="10"/>
            <color rgb="FF000000"/>
            <rFont val="Calibri"/>
            <family val="2"/>
            <scheme val="minor"/>
          </rPr>
          <t xml:space="preserve">
</t>
        </r>
        <r>
          <rPr>
            <sz val="10"/>
            <color rgb="FF000000"/>
            <rFont val="Calibri"/>
            <family val="2"/>
            <scheme val="minor"/>
          </rPr>
          <t xml:space="preserve">-- official discourses </t>
        </r>
        <r>
          <rPr>
            <sz val="10"/>
            <color rgb="FF000000"/>
            <rFont val="Calibri"/>
            <family val="2"/>
            <scheme val="minor"/>
          </rPr>
          <t xml:space="preserve">
</t>
        </r>
        <r>
          <rPr>
            <sz val="10"/>
            <color rgb="FF000000"/>
            <rFont val="Calibri"/>
            <family val="2"/>
            <scheme val="minor"/>
          </rPr>
          <t>-- critical literature analysis</t>
        </r>
        <r>
          <rPr>
            <sz val="10"/>
            <color rgb="FF000000"/>
            <rFont val="Calibri"/>
            <family val="2"/>
            <scheme val="minor"/>
          </rPr>
          <t xml:space="preserve">
</t>
        </r>
        <r>
          <rPr>
            <sz val="10"/>
            <color rgb="FF000000"/>
            <rFont val="Calibri"/>
            <family val="2"/>
            <scheme val="minor"/>
          </rPr>
          <t>-- narrative analysis</t>
        </r>
        <r>
          <rPr>
            <sz val="10"/>
            <color rgb="FF000000"/>
            <rFont val="Calibri"/>
            <family val="2"/>
            <scheme val="minor"/>
          </rPr>
          <t xml:space="preserve">
</t>
        </r>
      </text>
    </comment>
    <comment ref="F44" authorId="0" shapeId="0">
      <text>
        <r>
          <rPr>
            <b/>
            <sz val="10"/>
            <color rgb="FF000000"/>
            <rFont val="Tahoma"/>
            <family val="2"/>
          </rPr>
          <t>Microsoft Office User:</t>
        </r>
        <r>
          <rPr>
            <sz val="10"/>
            <color rgb="FF000000"/>
            <rFont val="Tahoma"/>
            <family val="2"/>
          </rPr>
          <t xml:space="preserve">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Tahoma"/>
            <family val="2"/>
          </rPr>
          <t xml:space="preserve">[3]: highly converging actor-system narratives;
</t>
        </r>
        <r>
          <rPr>
            <sz val="10"/>
            <color rgb="FF000000"/>
            <rFont val="Calibri"/>
            <family val="2"/>
            <scheme val="minor"/>
          </rPr>
          <t>[2]:  moderately converging actor-system narratives;</t>
        </r>
        <r>
          <rPr>
            <sz val="10"/>
            <color rgb="FF000000"/>
            <rFont val="Calibri"/>
            <family val="2"/>
            <scheme val="minor"/>
          </rPr>
          <t xml:space="preserve">
</t>
        </r>
        <r>
          <rPr>
            <sz val="10"/>
            <color rgb="FF000000"/>
            <rFont val="Calibri"/>
            <family val="2"/>
            <scheme val="minor"/>
          </rPr>
          <t>[1]:  low-converging actor-system narratives;</t>
        </r>
        <r>
          <rPr>
            <sz val="10"/>
            <color rgb="FF000000"/>
            <rFont val="Calibri"/>
            <family val="2"/>
            <scheme val="minor"/>
          </rPr>
          <t xml:space="preserve">
</t>
        </r>
        <r>
          <rPr>
            <sz val="10"/>
            <color rgb="FF000000"/>
            <rFont val="Tahoma"/>
            <family val="2"/>
          </rPr>
          <t xml:space="preserve">
</t>
        </r>
        <r>
          <rPr>
            <sz val="10"/>
            <color rgb="FF000000"/>
            <rFont val="Tahoma"/>
            <family val="2"/>
          </rPr>
          <t xml:space="preserve">* A greater number of juncture points in actors' strategic narrations on the international system as well as compatibility, or mutual enhancement, of their own identity and issue narratives is rewarded.
</t>
        </r>
        <r>
          <rPr>
            <sz val="10"/>
            <color rgb="FF000000"/>
            <rFont val="Tahoma"/>
            <family val="2"/>
          </rPr>
          <t xml:space="preserve">
</t>
        </r>
        <r>
          <rPr>
            <sz val="10"/>
            <color rgb="FF000000"/>
            <rFont val="Tahoma"/>
            <family val="2"/>
          </rPr>
          <t xml:space="preserve">Data sources:
</t>
        </r>
        <r>
          <rPr>
            <sz val="10"/>
            <color rgb="FF000000"/>
            <rFont val="Tahoma"/>
            <family val="2"/>
          </rPr>
          <t xml:space="preserve">-- official discourses 
</t>
        </r>
        <r>
          <rPr>
            <sz val="10"/>
            <color rgb="FF000000"/>
            <rFont val="Tahoma"/>
            <family val="2"/>
          </rPr>
          <t xml:space="preserve">-- critical literature analysis
</t>
        </r>
        <r>
          <rPr>
            <sz val="10"/>
            <color rgb="FF000000"/>
            <rFont val="Tahoma"/>
            <family val="2"/>
          </rPr>
          <t xml:space="preserve">-- narrative analysis
</t>
        </r>
      </text>
    </comment>
    <comment ref="F49"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[1]: manifested strategic partnership-founding documents
</t>
        </r>
        <r>
          <rPr>
            <sz val="10"/>
            <color rgb="FF000000"/>
            <rFont val="Calibri"/>
            <family val="2"/>
            <scheme val="minor"/>
          </rPr>
          <t xml:space="preserve">[0]: missing partnership-founding documents
</t>
        </r>
        <r>
          <rPr>
            <sz val="10"/>
            <color rgb="FF000000"/>
            <rFont val="Calibri"/>
            <family val="2"/>
            <scheme val="minor"/>
          </rPr>
          <t xml:space="preserve">
</t>
        </r>
        <r>
          <rPr>
            <sz val="10"/>
            <color rgb="FF000000"/>
            <rFont val="Calibri"/>
            <family val="2"/>
            <scheme val="minor"/>
          </rPr>
          <t>* Written</t>
        </r>
        <r>
          <rPr>
            <sz val="10"/>
            <color rgb="FF000000"/>
            <rFont val="Calibri"/>
            <family val="2"/>
            <scheme val="minor"/>
          </rPr>
          <t xml:space="preserve"> documents on the launch of partnership are rewarded, whereas gentlemen agrrements or other forms of unwritten commitments (informal partmerships) are not.</t>
        </r>
      </text>
    </comment>
    <comment ref="F50"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[+2]: bilateral international agreements: </t>
        </r>
        <r>
          <rPr>
            <i/>
            <sz val="10"/>
            <color rgb="FF000000"/>
            <rFont val="Calibri"/>
            <family val="2"/>
            <scheme val="minor"/>
          </rPr>
          <t>x</t>
        </r>
        <r>
          <rPr>
            <sz val="10"/>
            <color rgb="FF000000"/>
            <rFont val="Calibri"/>
            <family val="2"/>
            <scheme val="minor"/>
          </rPr>
          <t xml:space="preserve"> </t>
        </r>
        <r>
          <rPr>
            <u/>
            <sz val="10"/>
            <color rgb="FF000000"/>
            <rFont val="Calibri"/>
            <family val="2"/>
            <scheme val="minor"/>
          </rPr>
          <t>&gt;</t>
        </r>
        <r>
          <rPr>
            <sz val="10"/>
            <color rgb="FF000000"/>
            <rFont val="Calibri"/>
            <family val="2"/>
            <scheme val="minor"/>
          </rPr>
          <t xml:space="preserve"> 1
</t>
        </r>
        <r>
          <rPr>
            <sz val="10"/>
            <color rgb="FF000000"/>
            <rFont val="Calibri"/>
            <family val="2"/>
            <scheme val="minor"/>
          </rPr>
          <t xml:space="preserve">[+1]: bilateral action plans: </t>
        </r>
        <r>
          <rPr>
            <i/>
            <sz val="10"/>
            <color rgb="FF000000"/>
            <rFont val="Calibri"/>
            <family val="2"/>
            <scheme val="minor"/>
          </rPr>
          <t>x</t>
        </r>
        <r>
          <rPr>
            <sz val="10"/>
            <color rgb="FF000000"/>
            <rFont val="Calibri"/>
            <family val="2"/>
            <scheme val="minor"/>
          </rPr>
          <t xml:space="preserve"> </t>
        </r>
        <r>
          <rPr>
            <u/>
            <sz val="10"/>
            <color rgb="FF000000"/>
            <rFont val="Calibri"/>
            <family val="2"/>
            <scheme val="minor"/>
          </rPr>
          <t>&gt;</t>
        </r>
        <r>
          <rPr>
            <sz val="10"/>
            <color rgb="FF000000"/>
            <rFont val="Calibri"/>
            <family val="2"/>
            <scheme val="minor"/>
          </rPr>
          <t xml:space="preserve"> 1
</t>
        </r>
        <r>
          <rPr>
            <sz val="10"/>
            <color rgb="FF000000"/>
            <rFont val="Calibri"/>
            <family val="2"/>
            <scheme val="minor"/>
          </rPr>
          <t>[+1]:</t>
        </r>
        <r>
          <rPr>
            <sz val="10"/>
            <color rgb="FF000000"/>
            <rFont val="Calibri"/>
            <family val="2"/>
            <scheme val="minor"/>
          </rPr>
          <t xml:space="preserve"> </t>
        </r>
        <r>
          <rPr>
            <sz val="10"/>
            <color rgb="FF000000"/>
            <rFont val="Calibri"/>
            <family val="2"/>
            <scheme val="minor"/>
          </rPr>
          <t xml:space="preserve">bilateral declarations: </t>
        </r>
        <r>
          <rPr>
            <i/>
            <sz val="10"/>
            <color rgb="FF000000"/>
            <rFont val="Calibri"/>
            <family val="2"/>
            <scheme val="minor"/>
          </rPr>
          <t>x</t>
        </r>
        <r>
          <rPr>
            <sz val="10"/>
            <color rgb="FF000000"/>
            <rFont val="Calibri"/>
            <family val="2"/>
            <scheme val="minor"/>
          </rPr>
          <t xml:space="preserve"> </t>
        </r>
        <r>
          <rPr>
            <u/>
            <sz val="10"/>
            <color rgb="FF000000"/>
            <rFont val="Calibri"/>
            <family val="2"/>
            <scheme val="minor"/>
          </rPr>
          <t>&gt;</t>
        </r>
        <r>
          <rPr>
            <sz val="10"/>
            <color rgb="FF000000"/>
            <rFont val="Calibri"/>
            <family val="2"/>
            <scheme val="minor"/>
          </rPr>
          <t xml:space="preserve"> 1
</t>
        </r>
        <r>
          <rPr>
            <sz val="10"/>
            <color rgb="FF000000"/>
            <rFont val="Calibri"/>
            <family val="2"/>
            <scheme val="minor"/>
          </rPr>
          <t xml:space="preserve">[0]: none of the above-mentioned types of bilateral manifestos
</t>
        </r>
        <r>
          <rPr>
            <sz val="10"/>
            <color rgb="FF000000"/>
            <rFont val="Tahoma"/>
            <family val="2"/>
          </rPr>
          <t xml:space="preserve">
</t>
        </r>
        <r>
          <rPr>
            <sz val="10"/>
            <color rgb="FF000000"/>
            <rFont val="Tahoma"/>
            <family val="2"/>
          </rPr>
          <t>* Cumulative count applied, as the type and number of distinct manifestos (political, legal, policy-implementational) matters. In view of the strength of legal commitments and higher enforceability of bilateral international argeements, the latter ones are rewarded with double as much points as bilateral declarations or action plans.</t>
        </r>
      </text>
    </comment>
    <comment ref="F52"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asssigned by experts*:
</t>
        </r>
        <r>
          <rPr>
            <sz val="10"/>
            <color rgb="FF000000"/>
            <rFont val="Tahoma"/>
            <family val="2"/>
          </rPr>
          <t xml:space="preserve">
</t>
        </r>
        <r>
          <rPr>
            <sz val="10"/>
            <color rgb="FF000000"/>
            <rFont val="Calibri"/>
            <family val="2"/>
            <scheme val="minor"/>
          </rPr>
          <t xml:space="preserve">[4]: effective age ratio on the general partnership age scale: 76-100%
</t>
        </r>
        <r>
          <rPr>
            <sz val="10"/>
            <color rgb="FF000000"/>
            <rFont val="Calibri"/>
            <family val="2"/>
            <scheme val="minor"/>
          </rPr>
          <t xml:space="preserve">[3]: effective age ratio on the general partnership age scale: 51-75%
</t>
        </r>
        <r>
          <rPr>
            <sz val="10"/>
            <color rgb="FF000000"/>
            <rFont val="Calibri"/>
            <family val="2"/>
            <scheme val="minor"/>
          </rPr>
          <t xml:space="preserve">[2]: effective age ratio on the general partnership age scale: 26-50%
</t>
        </r>
        <r>
          <rPr>
            <sz val="10"/>
            <color rgb="FF000000"/>
            <rFont val="Calibri"/>
            <family val="2"/>
            <scheme val="minor"/>
          </rPr>
          <t xml:space="preserve">[1]: effective age ratio on the general partnership age scale: 1-25%
</t>
        </r>
        <r>
          <rPr>
            <sz val="10"/>
            <color rgb="FF000000"/>
            <rFont val="Tahoma"/>
            <family val="2"/>
          </rPr>
          <t xml:space="preserve">
</t>
        </r>
        <r>
          <rPr>
            <sz val="10"/>
            <color rgb="FF000000"/>
            <rFont val="Tahoma"/>
            <family val="2"/>
          </rPr>
          <t>* Scorewise, effective age ratio (i.e. the ratio of SP age from 1st upgrade till 2015 against the general SP age counted till 2015) is scaled with the 25% step.</t>
        </r>
      </text>
    </comment>
    <comment ref="F56"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[1]: existing partnership
</t>
        </r>
        <r>
          <rPr>
            <sz val="10"/>
            <color rgb="FF000000"/>
            <rFont val="Calibri"/>
            <family val="2"/>
            <scheme val="minor"/>
          </rPr>
          <t xml:space="preserve">[0]: partnership not existing any more
</t>
        </r>
        <r>
          <rPr>
            <sz val="10"/>
            <color rgb="FF000000"/>
            <rFont val="Tahoma"/>
            <family val="2"/>
          </rPr>
          <t xml:space="preserve">
</t>
        </r>
        <r>
          <rPr>
            <sz val="10"/>
            <color rgb="FF000000"/>
            <rFont val="Tahoma"/>
            <family val="2"/>
          </rPr>
          <t>* The maintencance of partnership relationship is rewarded, whereas its break-up penalized scorewise by zero - the return to 'normal' international interactions modus.</t>
        </r>
      </text>
    </comment>
    <comment ref="F58"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[1]: cooperation domains: </t>
        </r>
        <r>
          <rPr>
            <i/>
            <sz val="10"/>
            <color rgb="FF000000"/>
            <rFont val="Calibri"/>
            <family val="2"/>
            <scheme val="minor"/>
          </rPr>
          <t>x</t>
        </r>
        <r>
          <rPr>
            <sz val="10"/>
            <color rgb="FF000000"/>
            <rFont val="Calibri"/>
            <family val="2"/>
            <scheme val="minor"/>
          </rPr>
          <t xml:space="preserve"> &gt; 1
</t>
        </r>
        <r>
          <rPr>
            <sz val="10"/>
            <color rgb="FF000000"/>
            <rFont val="Calibri"/>
            <family val="2"/>
            <scheme val="minor"/>
          </rPr>
          <t xml:space="preserve">[0]: cooperation domains: </t>
        </r>
        <r>
          <rPr>
            <i/>
            <sz val="10"/>
            <color rgb="FF000000"/>
            <rFont val="Calibri"/>
            <family val="2"/>
            <scheme val="minor"/>
          </rPr>
          <t>x</t>
        </r>
        <r>
          <rPr>
            <sz val="10"/>
            <color rgb="FF000000"/>
            <rFont val="Calibri"/>
            <family val="2"/>
            <scheme val="minor"/>
          </rPr>
          <t xml:space="preserve"> = 1
</t>
        </r>
        <r>
          <rPr>
            <sz val="10"/>
            <color rgb="FF000000"/>
            <rFont val="Calibri"/>
            <family val="2"/>
            <scheme val="minor"/>
          </rPr>
          <t xml:space="preserve">
</t>
        </r>
        <r>
          <rPr>
            <sz val="10"/>
            <color rgb="FF000000"/>
            <rFont val="Calibri"/>
            <family val="2"/>
            <scheme val="minor"/>
          </rPr>
          <t>*Single-area</t>
        </r>
        <r>
          <rPr>
            <sz val="10"/>
            <color rgb="FF000000"/>
            <rFont val="Calibri"/>
            <family val="2"/>
            <scheme val="minor"/>
          </rPr>
          <t xml:space="preserve"> partnerships are less rewarded that comprehensive partnerships.</t>
        </r>
      </text>
    </comment>
    <comment ref="F59"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[4]: no. of manifestos/year: </t>
        </r>
        <r>
          <rPr>
            <i/>
            <sz val="10"/>
            <color rgb="FF000000"/>
            <rFont val="Calibri"/>
            <family val="2"/>
            <scheme val="minor"/>
          </rPr>
          <t>x</t>
        </r>
        <r>
          <rPr>
            <sz val="10"/>
            <color rgb="FF000000"/>
            <rFont val="Calibri"/>
            <family val="2"/>
            <scheme val="minor"/>
          </rPr>
          <t xml:space="preserve"> </t>
        </r>
        <r>
          <rPr>
            <u/>
            <sz val="10"/>
            <color rgb="FF000000"/>
            <rFont val="Calibri"/>
            <family val="2"/>
            <scheme val="minor"/>
          </rPr>
          <t>&gt;</t>
        </r>
        <r>
          <rPr>
            <sz val="10"/>
            <color rgb="FF000000"/>
            <rFont val="Calibri"/>
            <family val="2"/>
            <scheme val="minor"/>
          </rPr>
          <t xml:space="preserve"> 7
</t>
        </r>
        <r>
          <rPr>
            <sz val="10"/>
            <color rgb="FF000000"/>
            <rFont val="Calibri"/>
            <family val="2"/>
            <scheme val="minor"/>
          </rPr>
          <t xml:space="preserve">[3.5]: no. of manifestos/year: 6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7
</t>
        </r>
        <r>
          <rPr>
            <sz val="10"/>
            <color rgb="FF000000"/>
            <rFont val="Calibri"/>
            <family val="2"/>
            <scheme val="minor"/>
          </rPr>
          <t xml:space="preserve">[3]: no. of manifestos/year: 5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6
</t>
        </r>
        <r>
          <rPr>
            <sz val="10"/>
            <color rgb="FF000000"/>
            <rFont val="Calibri"/>
            <family val="2"/>
            <scheme val="minor"/>
          </rPr>
          <t xml:space="preserve">[2.5]: no. of manifestos/year: 4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5
</t>
        </r>
        <r>
          <rPr>
            <sz val="10"/>
            <color rgb="FF000000"/>
            <rFont val="Calibri"/>
            <family val="2"/>
            <scheme val="minor"/>
          </rPr>
          <t xml:space="preserve">[2]: no. of manifestos/year: 3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4
</t>
        </r>
        <r>
          <rPr>
            <sz val="10"/>
            <color rgb="FF000000"/>
            <rFont val="Calibri"/>
            <family val="2"/>
            <scheme val="minor"/>
          </rPr>
          <t xml:space="preserve">[1.5]: no. of manifestos/year: 2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3
</t>
        </r>
        <r>
          <rPr>
            <sz val="10"/>
            <color rgb="FF000000"/>
            <rFont val="Calibri"/>
            <family val="2"/>
            <scheme val="minor"/>
          </rPr>
          <t>[1]:</t>
        </r>
        <r>
          <rPr>
            <sz val="10"/>
            <color rgb="FF000000"/>
            <rFont val="Calibri"/>
            <family val="2"/>
            <scheme val="minor"/>
          </rPr>
          <t xml:space="preserve"> </t>
        </r>
        <r>
          <rPr>
            <sz val="10"/>
            <color rgb="FF000000"/>
            <rFont val="Calibri"/>
            <family val="2"/>
            <scheme val="minor"/>
          </rPr>
          <t xml:space="preserve">no. of manifestos/year: 1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2
</t>
        </r>
        <r>
          <rPr>
            <sz val="10"/>
            <color rgb="FF000000"/>
            <rFont val="Calibri"/>
            <family val="2"/>
            <scheme val="minor"/>
          </rPr>
          <t xml:space="preserve">[0.5]: no. of manifestos/year: 0.5 </t>
        </r>
        <r>
          <rPr>
            <u/>
            <sz val="10"/>
            <color rgb="FF000000"/>
            <rFont val="Calibri"/>
            <family val="2"/>
            <scheme val="minor"/>
          </rPr>
          <t>&lt;</t>
        </r>
        <r>
          <rPr>
            <sz val="10"/>
            <color rgb="FF000000"/>
            <rFont val="Calibri"/>
            <family val="2"/>
            <scheme val="minor"/>
          </rPr>
          <t xml:space="preserve"> </t>
        </r>
        <r>
          <rPr>
            <i/>
            <sz val="10"/>
            <color rgb="FF000000"/>
            <rFont val="Calibri"/>
            <family val="2"/>
            <scheme val="minor"/>
          </rPr>
          <t>x</t>
        </r>
        <r>
          <rPr>
            <sz val="10"/>
            <color rgb="FF000000"/>
            <rFont val="Calibri"/>
            <family val="2"/>
            <scheme val="minor"/>
          </rPr>
          <t xml:space="preserve"> &lt; 1
</t>
        </r>
        <r>
          <rPr>
            <sz val="10"/>
            <color rgb="FF000000"/>
            <rFont val="Calibri"/>
            <family val="2"/>
            <scheme val="minor"/>
          </rPr>
          <t xml:space="preserve">[0]: no. of manifestos/year: </t>
        </r>
        <r>
          <rPr>
            <i/>
            <sz val="10"/>
            <color rgb="FF000000"/>
            <rFont val="Calibri"/>
            <family val="2"/>
            <scheme val="minor"/>
          </rPr>
          <t>x</t>
        </r>
        <r>
          <rPr>
            <sz val="10"/>
            <color rgb="FF000000"/>
            <rFont val="Calibri"/>
            <family val="2"/>
            <scheme val="minor"/>
          </rPr>
          <t xml:space="preserve"> &lt; 0.5
</t>
        </r>
        <r>
          <rPr>
            <sz val="10"/>
            <color rgb="FF000000"/>
            <rFont val="Tahoma"/>
            <family val="2"/>
          </rPr>
          <t xml:space="preserve">
</t>
        </r>
        <r>
          <rPr>
            <sz val="10"/>
            <color rgb="FF000000"/>
            <rFont val="Tahoma"/>
            <family val="2"/>
          </rPr>
          <t>* Scorewise, a 0.5 step approach is adopted to account for a wide range of actual number of manifestos (from one to hundreds) and a wide temporal scope of partnership existence (from half a decade to several decades).</t>
        </r>
      </text>
    </comment>
    <comment ref="F62"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[4]: partnership upgrades: </t>
        </r>
        <r>
          <rPr>
            <i/>
            <sz val="10"/>
            <color rgb="FF000000"/>
            <rFont val="Calibri"/>
            <family val="2"/>
            <scheme val="minor"/>
          </rPr>
          <t>x</t>
        </r>
        <r>
          <rPr>
            <sz val="10"/>
            <color rgb="FF000000"/>
            <rFont val="Calibri"/>
            <family val="2"/>
            <scheme val="minor"/>
          </rPr>
          <t xml:space="preserve"> </t>
        </r>
        <r>
          <rPr>
            <u/>
            <sz val="10"/>
            <color rgb="FF000000"/>
            <rFont val="Calibri"/>
            <family val="2"/>
            <scheme val="minor"/>
          </rPr>
          <t>&gt;</t>
        </r>
        <r>
          <rPr>
            <sz val="10"/>
            <color rgb="FF000000"/>
            <rFont val="Calibri"/>
            <family val="2"/>
            <scheme val="minor"/>
          </rPr>
          <t xml:space="preserve"> 4
</t>
        </r>
        <r>
          <rPr>
            <sz val="10"/>
            <color rgb="FF000000"/>
            <rFont val="Calibri"/>
            <family val="2"/>
            <scheme val="minor"/>
          </rPr>
          <t xml:space="preserve">[3]: partnership upgrades: </t>
        </r>
        <r>
          <rPr>
            <i/>
            <sz val="10"/>
            <color rgb="FF000000"/>
            <rFont val="Calibri"/>
            <family val="2"/>
            <scheme val="minor"/>
          </rPr>
          <t xml:space="preserve">x = </t>
        </r>
        <r>
          <rPr>
            <sz val="10"/>
            <color rgb="FF000000"/>
            <rFont val="Calibri"/>
            <family val="2"/>
            <scheme val="minor"/>
          </rPr>
          <t xml:space="preserve">3
</t>
        </r>
        <r>
          <rPr>
            <sz val="10"/>
            <color rgb="FF000000"/>
            <rFont val="Calibri"/>
            <family val="2"/>
            <scheme val="minor"/>
          </rPr>
          <t xml:space="preserve">[2]: partnership upgrades: </t>
        </r>
        <r>
          <rPr>
            <i/>
            <sz val="10"/>
            <color rgb="FF000000"/>
            <rFont val="Calibri"/>
            <family val="2"/>
            <scheme val="minor"/>
          </rPr>
          <t xml:space="preserve">x = </t>
        </r>
        <r>
          <rPr>
            <sz val="10"/>
            <color rgb="FF000000"/>
            <rFont val="Calibri"/>
            <family val="2"/>
            <scheme val="minor"/>
          </rPr>
          <t xml:space="preserve">2
</t>
        </r>
        <r>
          <rPr>
            <sz val="10"/>
            <color rgb="FF000000"/>
            <rFont val="Calibri"/>
            <family val="2"/>
            <scheme val="minor"/>
          </rPr>
          <t xml:space="preserve">[1]: partnership upgrades: </t>
        </r>
        <r>
          <rPr>
            <i/>
            <sz val="10"/>
            <color rgb="FF000000"/>
            <rFont val="Calibri"/>
            <family val="2"/>
            <scheme val="minor"/>
          </rPr>
          <t xml:space="preserve">x = </t>
        </r>
        <r>
          <rPr>
            <sz val="10"/>
            <color rgb="FF000000"/>
            <rFont val="Calibri"/>
            <family val="2"/>
            <scheme val="minor"/>
          </rPr>
          <t xml:space="preserve">1
</t>
        </r>
        <r>
          <rPr>
            <sz val="10"/>
            <color rgb="FF000000"/>
            <rFont val="Calibri"/>
            <family val="2"/>
            <scheme val="minor"/>
          </rPr>
          <t>[0]: no partnership</t>
        </r>
        <r>
          <rPr>
            <sz val="10"/>
            <color rgb="FF000000"/>
            <rFont val="Calibri"/>
            <family val="2"/>
            <scheme val="minor"/>
          </rPr>
          <t xml:space="preserve"> upgrades
</t>
        </r>
        <r>
          <rPr>
            <sz val="10"/>
            <color rgb="FF000000"/>
            <rFont val="Calibri"/>
            <family val="2"/>
            <scheme val="minor"/>
          </rPr>
          <t xml:space="preserve">
</t>
        </r>
        <r>
          <rPr>
            <sz val="10"/>
            <color rgb="FF000000"/>
            <rFont val="Calibri"/>
            <family val="2"/>
            <scheme val="minor"/>
          </rPr>
          <t>* The number of partnership upgrades matters - even at a small-scale.</t>
        </r>
      </text>
    </comment>
    <comment ref="F66"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Occurrence of potentially identifiable instances of close positive personal relations between leaders</t>
        </r>
        <r>
          <rPr>
            <sz val="10"/>
            <color rgb="FF000000"/>
            <rFont val="Calibri"/>
            <family val="2"/>
            <scheme val="minor"/>
          </rPr>
          <t xml:space="preserve">
</t>
        </r>
        <r>
          <rPr>
            <sz val="10"/>
            <color rgb="FF000000"/>
            <rFont val="Calibri"/>
            <family val="2"/>
            <scheme val="minor"/>
          </rPr>
          <t>[0]: Lack of potentially identifiable instances of close personal relations between leaders</t>
        </r>
        <r>
          <rPr>
            <sz val="10"/>
            <color rgb="FF000000"/>
            <rFont val="Calibri"/>
            <family val="2"/>
            <scheme val="minor"/>
          </rPr>
          <t xml:space="preserve">
</t>
        </r>
        <r>
          <rPr>
            <sz val="10"/>
            <color rgb="FF000000"/>
            <rFont val="Calibri"/>
            <family val="2"/>
            <scheme val="minor"/>
          </rPr>
          <t xml:space="preserve">[-1]: Occurrence of potentially identifiable instances of close negative personal relations between leaders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The manifestation of developed personal diplomacy (ties) is rewarded, whereas</t>
        </r>
        <r>
          <rPr>
            <sz val="10"/>
            <color rgb="FF000000"/>
            <rFont val="Calibri"/>
            <family val="2"/>
            <scheme val="minor"/>
          </rPr>
          <t xml:space="preserve"> the identified patterns of negative personal ineractions are punished; the lack of developed personal doplomacy is considered as 'normal' in relations between state representatives and IO officials</t>
        </r>
        <r>
          <rPr>
            <sz val="10"/>
            <color rgb="FF000000"/>
            <rFont val="Calibri"/>
            <family val="2"/>
            <scheme val="minor"/>
          </rPr>
          <t xml:space="preserve">
</t>
        </r>
      </text>
    </comment>
    <comment ref="F67"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rPr>
          <t xml:space="preserve">[1]: references to shared or similar positive historical experiences
</t>
        </r>
        <r>
          <rPr>
            <sz val="10"/>
            <color rgb="FF000000"/>
            <rFont val="Calibri"/>
            <family val="2"/>
          </rPr>
          <t xml:space="preserve">[0]: missing references to any historical experiences
</t>
        </r>
        <r>
          <rPr>
            <sz val="10"/>
            <color rgb="FF000000"/>
            <rFont val="Calibri"/>
            <family val="2"/>
          </rPr>
          <t xml:space="preserve">[-1]: references to shared negative experiences
</t>
        </r>
        <r>
          <rPr>
            <sz val="10"/>
            <color rgb="FF000000"/>
            <rFont val="Calibri"/>
            <family val="2"/>
          </rPr>
          <t xml:space="preserve">
</t>
        </r>
        <r>
          <rPr>
            <sz val="10"/>
            <color rgb="FF000000"/>
            <rFont val="Calibri"/>
            <family val="2"/>
          </rPr>
          <t xml:space="preserve">* The presence of negative shared experiences is punished scorewise.
</t>
        </r>
      </text>
    </comment>
    <comment ref="F68"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references to common values in bilateral documents</t>
        </r>
        <r>
          <rPr>
            <sz val="10"/>
            <color rgb="FF000000"/>
            <rFont val="Calibri"/>
            <family val="2"/>
            <scheme val="minor"/>
          </rPr>
          <t xml:space="preserve">
</t>
        </r>
        <r>
          <rPr>
            <sz val="10"/>
            <color rgb="FF000000"/>
            <rFont val="Calibri"/>
            <family val="2"/>
            <scheme val="minor"/>
          </rPr>
          <t>[0]: missing</t>
        </r>
        <r>
          <rPr>
            <sz val="10"/>
            <color rgb="FF000000"/>
            <rFont val="Calibri"/>
            <family val="2"/>
            <scheme val="minor"/>
          </rPr>
          <t xml:space="preserve"> r</t>
        </r>
        <r>
          <rPr>
            <sz val="10"/>
            <color rgb="FF000000"/>
            <rFont val="Calibri"/>
            <family val="2"/>
            <scheme val="minor"/>
          </rPr>
          <t xml:space="preserve">eferences to common values
</t>
        </r>
        <r>
          <rPr>
            <sz val="10"/>
            <color rgb="FF000000"/>
            <rFont val="Calibri"/>
            <family val="2"/>
            <scheme val="minor"/>
          </rPr>
          <t xml:space="preserve">
</t>
        </r>
        <r>
          <rPr>
            <sz val="10"/>
            <color rgb="FF000000"/>
            <rFont val="Calibri"/>
            <family val="2"/>
            <scheme val="minor"/>
          </rPr>
          <t>* The official declaratory acknowledgement of value</t>
        </r>
        <r>
          <rPr>
            <sz val="10"/>
            <color rgb="FF000000"/>
            <rFont val="Calibri"/>
            <family val="2"/>
            <scheme val="minor"/>
          </rPr>
          <t xml:space="preserve"> sharedness (be it formulated as: joint values, shared values, common values, etc) is rewarded.</t>
        </r>
        <r>
          <rPr>
            <sz val="10"/>
            <color rgb="FF000000"/>
            <rFont val="Calibri"/>
            <family val="2"/>
            <scheme val="minor"/>
          </rPr>
          <t xml:space="preserve">
</t>
        </r>
      </text>
    </comment>
    <comment ref="F71"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[3]:  joint conciliation body</t>
        </r>
        <r>
          <rPr>
            <sz val="10"/>
            <color rgb="FF000000"/>
            <rFont val="Calibri"/>
            <family val="2"/>
            <scheme val="minor"/>
          </rPr>
          <t xml:space="preserve">
</t>
        </r>
        <r>
          <rPr>
            <sz val="10"/>
            <color rgb="FF000000"/>
            <rFont val="Calibri"/>
            <family val="2"/>
            <scheme val="minor"/>
          </rPr>
          <t>[2]: joint consultation mechanism</t>
        </r>
        <r>
          <rPr>
            <sz val="10"/>
            <color rgb="FF000000"/>
            <rFont val="Calibri"/>
            <family val="2"/>
            <scheme val="minor"/>
          </rPr>
          <t xml:space="preserve">
</t>
        </r>
        <r>
          <rPr>
            <sz val="10"/>
            <color rgb="FF000000"/>
            <rFont val="Calibri"/>
            <family val="2"/>
            <scheme val="minor"/>
          </rPr>
          <t xml:space="preserve">[1]: external dispute settlement mechanism* </t>
        </r>
        <r>
          <rPr>
            <sz val="10"/>
            <color rgb="FF000000"/>
            <rFont val="Calibri"/>
            <family val="2"/>
            <scheme val="minor"/>
          </rPr>
          <t xml:space="preserve">
</t>
        </r>
        <r>
          <rPr>
            <sz val="10"/>
            <color rgb="FF000000"/>
            <rFont val="Calibri"/>
            <family val="2"/>
            <scheme val="minor"/>
          </rPr>
          <t>[0]: no dispute settlement mechanism</t>
        </r>
        <r>
          <rPr>
            <sz val="10"/>
            <color rgb="FF000000"/>
            <rFont val="Calibri"/>
            <family val="2"/>
            <scheme val="minor"/>
          </rPr>
          <t xml:space="preserve">
</t>
        </r>
        <r>
          <rPr>
            <sz val="10"/>
            <color rgb="FF000000"/>
            <rFont val="Tahoma"/>
            <family val="2"/>
          </rPr>
          <t xml:space="preserve">
</t>
        </r>
        <r>
          <rPr>
            <sz val="10"/>
            <color rgb="FF000000"/>
            <rFont val="Tahoma"/>
            <family val="2"/>
          </rPr>
          <t>* Presence of a regulated ispute settlement mechanism and its type matter - and thus rewarded scorewise</t>
        </r>
      </text>
    </comment>
    <comment ref="F73"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[3]: 11 and more bodies</t>
        </r>
        <r>
          <rPr>
            <sz val="10"/>
            <color rgb="FF000000"/>
            <rFont val="Calibri"/>
            <family val="2"/>
            <scheme val="minor"/>
          </rPr>
          <t xml:space="preserve">
</t>
        </r>
        <r>
          <rPr>
            <sz val="10"/>
            <color rgb="FF000000"/>
            <rFont val="Calibri"/>
            <family val="2"/>
            <scheme val="minor"/>
          </rPr>
          <t>[2]: 6-10 bodies</t>
        </r>
        <r>
          <rPr>
            <sz val="10"/>
            <color rgb="FF000000"/>
            <rFont val="Calibri"/>
            <family val="2"/>
            <scheme val="minor"/>
          </rPr>
          <t xml:space="preserve">
</t>
        </r>
        <r>
          <rPr>
            <sz val="10"/>
            <color rgb="FF000000"/>
            <rFont val="Calibri"/>
            <family val="2"/>
            <scheme val="minor"/>
          </rPr>
          <t>[1]: 1-5 bodies</t>
        </r>
        <r>
          <rPr>
            <sz val="10"/>
            <color rgb="FF000000"/>
            <rFont val="Calibri"/>
            <family val="2"/>
            <scheme val="minor"/>
          </rPr>
          <t xml:space="preserve">
</t>
        </r>
        <r>
          <rPr>
            <sz val="10"/>
            <color rgb="FF000000"/>
            <rFont val="Calibri"/>
            <family val="2"/>
            <scheme val="minor"/>
          </rPr>
          <t>[0]:  no joint bodies</t>
        </r>
        <r>
          <rPr>
            <sz val="10"/>
            <color rgb="FF000000"/>
            <rFont val="Calibri"/>
            <family val="2"/>
            <scheme val="minor"/>
          </rPr>
          <t xml:space="preserve">
</t>
        </r>
        <r>
          <rPr>
            <sz val="10"/>
            <color rgb="FF000000"/>
            <rFont val="Tahoma"/>
            <family val="2"/>
          </rPr>
          <t xml:space="preserve">
</t>
        </r>
        <r>
          <rPr>
            <sz val="10"/>
            <color rgb="FF000000"/>
            <rFont val="Tahoma"/>
            <family val="2"/>
          </rPr>
          <t>* Clustered count applied (with the step of 5 bodies in cluster) to reflect the significance of the institutional network created, rather than each single institution whose status, scope and functions vary from case to case.</t>
        </r>
      </text>
    </comment>
    <comment ref="F74"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[3]: policy-making bodies</t>
        </r>
        <r>
          <rPr>
            <sz val="10"/>
            <color rgb="FF000000"/>
            <rFont val="Calibri"/>
            <family val="2"/>
            <scheme val="minor"/>
          </rPr>
          <t xml:space="preserve">
</t>
        </r>
        <r>
          <rPr>
            <sz val="10"/>
            <color rgb="FF000000"/>
            <rFont val="Calibri"/>
            <family val="2"/>
            <scheme val="minor"/>
          </rPr>
          <t>[2]: policy-coordinating bodies</t>
        </r>
        <r>
          <rPr>
            <sz val="10"/>
            <color rgb="FF000000"/>
            <rFont val="Calibri"/>
            <family val="2"/>
            <scheme val="minor"/>
          </rPr>
          <t xml:space="preserve">
</t>
        </r>
        <r>
          <rPr>
            <sz val="10"/>
            <color rgb="FF000000"/>
            <rFont val="Calibri"/>
            <family val="2"/>
            <scheme val="minor"/>
          </rPr>
          <t>[1]: consultative bodies</t>
        </r>
        <r>
          <rPr>
            <sz val="10"/>
            <color rgb="FF000000"/>
            <rFont val="Calibri"/>
            <family val="2"/>
            <scheme val="minor"/>
          </rPr>
          <t xml:space="preserve">
</t>
        </r>
        <r>
          <rPr>
            <sz val="10"/>
            <color rgb="FF000000"/>
            <rFont val="Calibri"/>
            <family val="2"/>
            <scheme val="minor"/>
          </rPr>
          <t>[0]: no joint bodies</t>
        </r>
        <r>
          <rPr>
            <sz val="10"/>
            <color rgb="FF000000"/>
            <rFont val="Calibri"/>
            <family val="2"/>
            <scheme val="minor"/>
          </rPr>
          <t xml:space="preserve">
</t>
        </r>
        <r>
          <rPr>
            <sz val="10"/>
            <color rgb="FF000000"/>
            <rFont val="Tahoma"/>
            <family val="2"/>
          </rPr>
          <t xml:space="preserve">
</t>
        </r>
        <r>
          <rPr>
            <sz val="10"/>
            <color rgb="FF000000"/>
            <rFont val="Tahoma"/>
            <family val="2"/>
          </rPr>
          <t>* The type of establushed bodies and their functions matters - thus a progressive value scale applied to reflect the highest-available level of joint bodies based on their functional mandate; scorewise, regular consultation bodies are less rewarded than more 'weighty' policy-making bodies.</t>
        </r>
      </text>
    </comment>
    <comment ref="F75"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regular meetings and a fixed meeting formula featured</t>
        </r>
        <r>
          <rPr>
            <sz val="10"/>
            <color rgb="FF000000"/>
            <rFont val="Calibri"/>
            <family val="2"/>
            <scheme val="minor"/>
          </rPr>
          <t xml:space="preserve">
</t>
        </r>
        <r>
          <rPr>
            <sz val="10"/>
            <color rgb="FF000000"/>
            <rFont val="Calibri"/>
            <family val="2"/>
            <scheme val="minor"/>
          </rPr>
          <t>[0.5]: regular meetings or a fixed meeting formula featured</t>
        </r>
        <r>
          <rPr>
            <sz val="10"/>
            <color rgb="FF000000"/>
            <rFont val="Calibri"/>
            <family val="2"/>
            <scheme val="minor"/>
          </rPr>
          <t xml:space="preserve">
</t>
        </r>
        <r>
          <rPr>
            <sz val="10"/>
            <color rgb="FF000000"/>
            <rFont val="Calibri"/>
            <family val="2"/>
            <scheme val="minor"/>
          </rPr>
          <t>[0]:</t>
        </r>
        <r>
          <rPr>
            <sz val="10"/>
            <color rgb="FF000000"/>
            <rFont val="Calibri"/>
            <family val="2"/>
            <scheme val="minor"/>
          </rPr>
          <t xml:space="preserve"> </t>
        </r>
        <r>
          <rPr>
            <sz val="10"/>
            <color rgb="FF000000"/>
            <rFont val="Calibri"/>
            <family val="2"/>
            <scheme val="minor"/>
          </rPr>
          <t xml:space="preserve">no regular meetings and no fixed meetings formulas featured
</t>
        </r>
        <r>
          <rPr>
            <sz val="10"/>
            <color rgb="FF000000"/>
            <rFont val="Calibri"/>
            <family val="2"/>
            <scheme val="minor"/>
          </rPr>
          <t xml:space="preserve">
</t>
        </r>
        <r>
          <rPr>
            <sz val="10"/>
            <color rgb="FF000000"/>
            <rFont val="Calibri"/>
            <family val="2"/>
            <scheme val="minor"/>
          </rPr>
          <t>* Regularity of contacts matters - and thus is</t>
        </r>
        <r>
          <rPr>
            <sz val="10"/>
            <color rgb="FF000000"/>
            <rFont val="Calibri"/>
            <family val="2"/>
            <scheme val="minor"/>
          </rPr>
          <t xml:space="preserve"> scorewise rewarded. A fixed meeting formula whose regularity is not set is less rewarded scorewise.</t>
        </r>
        <r>
          <rPr>
            <sz val="10"/>
            <color rgb="FF000000"/>
            <rFont val="Calibri"/>
            <family val="2"/>
            <scheme val="minor"/>
          </rPr>
          <t xml:space="preserve">
</t>
        </r>
      </text>
    </comment>
    <comment ref="F76"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Mean value calculated based on component values. The second component value (meetings frequency) is weighted due to its higher relevance vis-a-vis other two components.</t>
        </r>
      </text>
    </comment>
    <comment ref="F77"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Mean value calculated based on component values. The second component values (prevailinbg level of contacts) is weighted due to its higher relevance.</t>
        </r>
      </text>
    </comment>
    <comment ref="F78"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rPr>
          <t xml:space="preserve">[3]: meetings on all levels
</t>
        </r>
        <r>
          <rPr>
            <sz val="10"/>
            <color rgb="FF000000"/>
            <rFont val="Calibri"/>
            <family val="2"/>
          </rPr>
          <t xml:space="preserve">[2]: meetings on 3 levels
</t>
        </r>
        <r>
          <rPr>
            <sz val="10"/>
            <color rgb="FF000000"/>
            <rFont val="Calibri"/>
            <family val="2"/>
          </rPr>
          <t xml:space="preserve">[1]: meetings on 2 levels
</t>
        </r>
        <r>
          <rPr>
            <sz val="10"/>
            <color rgb="FF000000"/>
            <rFont val="Calibri"/>
            <family val="2"/>
          </rPr>
          <t xml:space="preserve">[0]: meetings on 1 level or no meetings at all
</t>
        </r>
        <r>
          <rPr>
            <sz val="10"/>
            <color rgb="FF000000"/>
            <rFont val="Tahoma"/>
            <family val="2"/>
          </rPr>
          <t xml:space="preserve">
</t>
        </r>
        <r>
          <rPr>
            <sz val="10"/>
            <color rgb="FF000000"/>
            <rFont val="Tahoma"/>
            <family val="2"/>
          </rPr>
          <t>* The level of comprehensiveness as regards the meeting levels recorded matters - and thus reqwarded scorewise; single-level meetings are considered to be 'normal' in international interactions, and thus given zero as points of reference</t>
        </r>
      </text>
    </comment>
    <comment ref="F79"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[4]: meetings mainly on the specialist level: S </t>
        </r>
        <r>
          <rPr>
            <sz val="10"/>
            <color rgb="FF000000"/>
            <rFont val="Calibri"/>
            <family val="2"/>
            <scheme val="minor"/>
          </rPr>
          <t xml:space="preserve">
</t>
        </r>
        <r>
          <rPr>
            <sz val="10"/>
            <color rgb="FF000000"/>
            <rFont val="Calibri"/>
            <family val="2"/>
            <scheme val="minor"/>
          </rPr>
          <t>[3]: meetings mainly on the lower-rank executive level: LE</t>
        </r>
        <r>
          <rPr>
            <sz val="10"/>
            <color rgb="FF000000"/>
            <rFont val="Calibri"/>
            <family val="2"/>
            <scheme val="minor"/>
          </rPr>
          <t xml:space="preserve">
</t>
        </r>
        <r>
          <rPr>
            <sz val="10"/>
            <color rgb="FF000000"/>
            <rFont val="Calibri"/>
            <family val="2"/>
            <scheme val="minor"/>
          </rPr>
          <t>[2: meetings mainly on the higher-rank executive level: HE</t>
        </r>
        <r>
          <rPr>
            <sz val="10"/>
            <color rgb="FF000000"/>
            <rFont val="Calibri"/>
            <family val="2"/>
            <scheme val="minor"/>
          </rPr>
          <t xml:space="preserve">
</t>
        </r>
        <r>
          <rPr>
            <sz val="10"/>
            <color rgb="FF000000"/>
            <rFont val="Calibri"/>
            <family val="2"/>
            <scheme val="minor"/>
          </rPr>
          <t>[1]: meetings mainly on the parliamentary level: P</t>
        </r>
        <r>
          <rPr>
            <sz val="10"/>
            <color rgb="FF000000"/>
            <rFont val="Calibri"/>
            <family val="2"/>
            <scheme val="minor"/>
          </rPr>
          <t xml:space="preserve">
</t>
        </r>
        <r>
          <rPr>
            <sz val="10"/>
            <color rgb="FF000000"/>
            <rFont val="Tahoma"/>
            <family val="2"/>
          </rPr>
          <t xml:space="preserve">
</t>
        </r>
        <r>
          <rPr>
            <sz val="10"/>
            <color rgb="FF000000"/>
            <rFont val="Tahoma"/>
            <family val="2"/>
          </rPr>
          <t>* The prevailing contact level matters; contacts at the specialist-level are considered most-rewarding as they are indicative of a deep(er) cooperation - i.e. beyond the 'summitry diplomacy'.</t>
        </r>
      </text>
    </comment>
    <comment ref="F80"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[3]: high meetings average</t>
        </r>
        <r>
          <rPr>
            <sz val="10"/>
            <color rgb="FF000000"/>
            <rFont val="Calibri"/>
            <family val="2"/>
            <scheme val="minor"/>
          </rPr>
          <t xml:space="preserve">
</t>
        </r>
        <r>
          <rPr>
            <sz val="10"/>
            <color rgb="FF000000"/>
            <rFont val="Calibri"/>
            <family val="2"/>
            <scheme val="minor"/>
          </rPr>
          <t>[2]: moderate meetings average</t>
        </r>
        <r>
          <rPr>
            <sz val="10"/>
            <color rgb="FF000000"/>
            <rFont val="Calibri"/>
            <family val="2"/>
            <scheme val="minor"/>
          </rPr>
          <t xml:space="preserve">
</t>
        </r>
        <r>
          <rPr>
            <sz val="10"/>
            <color rgb="FF000000"/>
            <rFont val="Calibri"/>
            <family val="2"/>
            <scheme val="minor"/>
          </rPr>
          <t>[1]:</t>
        </r>
        <r>
          <rPr>
            <sz val="10"/>
            <color rgb="FF000000"/>
            <rFont val="Calibri"/>
            <family val="2"/>
            <scheme val="minor"/>
          </rPr>
          <t xml:space="preserve"> </t>
        </r>
        <r>
          <rPr>
            <sz val="10"/>
            <color rgb="FF000000"/>
            <rFont val="Calibri"/>
            <family val="2"/>
            <scheme val="minor"/>
          </rPr>
          <t>low meetings average</t>
        </r>
        <r>
          <rPr>
            <sz val="10"/>
            <color rgb="FF000000"/>
            <rFont val="Calibri"/>
            <family val="2"/>
            <scheme val="minor"/>
          </rPr>
          <t xml:space="preserve">
</t>
        </r>
        <r>
          <rPr>
            <sz val="10"/>
            <color rgb="FF000000"/>
            <rFont val="Tahoma"/>
            <family val="2"/>
          </rPr>
          <t xml:space="preserve">
</t>
        </r>
        <r>
          <rPr>
            <sz val="10"/>
            <color rgb="FF000000"/>
            <rFont val="Tahoma"/>
            <family val="2"/>
          </rPr>
          <t>* The scope of meetings intensity is established in absolute (annual average) and relative (compared to meetings with other partner in the reference year of 2013) terms.</t>
        </r>
      </text>
    </comment>
    <comment ref="F81"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presence of networking activities</t>
        </r>
        <r>
          <rPr>
            <sz val="10"/>
            <color rgb="FF000000"/>
            <rFont val="Calibri"/>
            <family val="2"/>
            <scheme val="minor"/>
          </rPr>
          <t xml:space="preserve">
</t>
        </r>
        <r>
          <rPr>
            <sz val="10"/>
            <color rgb="FF000000"/>
            <rFont val="Calibri"/>
            <family val="2"/>
            <scheme val="minor"/>
          </rPr>
          <t xml:space="preserve">[0]:  absence of networking activities
</t>
        </r>
        <r>
          <rPr>
            <sz val="10"/>
            <color rgb="FF000000"/>
            <rFont val="Calibri"/>
            <family val="2"/>
            <scheme val="minor"/>
          </rPr>
          <t xml:space="preserve">
</t>
        </r>
        <r>
          <rPr>
            <sz val="10"/>
            <color rgb="FF000000"/>
            <rFont val="Calibri"/>
            <family val="2"/>
            <scheme val="minor"/>
          </rPr>
          <t>* The presence of any additional</t>
        </r>
        <r>
          <rPr>
            <sz val="10"/>
            <color rgb="FF000000"/>
            <rFont val="Calibri"/>
            <family val="2"/>
            <scheme val="minor"/>
          </rPr>
          <t xml:space="preserve"> - informal - formats of interaction (networking, socialization, consultation, etc) is scorewise rewarded.</t>
        </r>
        <r>
          <rPr>
            <sz val="10"/>
            <color rgb="FF000000"/>
            <rFont val="Calibri"/>
            <family val="2"/>
            <scheme val="minor"/>
          </rPr>
          <t xml:space="preserve">
</t>
        </r>
      </text>
    </comment>
    <comment ref="F86"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Calibri"/>
            <family val="2"/>
            <scheme val="minor"/>
          </rPr>
          <t xml:space="preserve">
</t>
        </r>
        <r>
          <rPr>
            <sz val="10"/>
            <color rgb="FF000000"/>
            <rFont val="Calibri"/>
            <family val="2"/>
            <scheme val="minor"/>
          </rPr>
          <t xml:space="preserve">[1]: non-time-limited cooperation </t>
        </r>
        <r>
          <rPr>
            <sz val="10"/>
            <color rgb="FF000000"/>
            <rFont val="Calibri"/>
            <family val="2"/>
            <scheme val="minor"/>
          </rPr>
          <t xml:space="preserve">
</t>
        </r>
        <r>
          <rPr>
            <sz val="10"/>
            <color rgb="FF000000"/>
            <rFont val="Calibri"/>
            <family val="2"/>
            <scheme val="minor"/>
          </rPr>
          <t xml:space="preserve">[0]: time-limited cooperation
</t>
        </r>
        <r>
          <rPr>
            <sz val="10"/>
            <color rgb="FF000000"/>
            <rFont val="Calibri"/>
            <family val="2"/>
            <scheme val="minor"/>
          </rPr>
          <t xml:space="preserve">
</t>
        </r>
        <r>
          <rPr>
            <sz val="10"/>
            <color rgb="FF000000"/>
            <rFont val="Calibri"/>
            <family val="2"/>
            <scheme val="minor"/>
          </rPr>
          <t>* Open-ended (evolving) termporal format of cooperation is rewarded.</t>
        </r>
        <r>
          <rPr>
            <sz val="10"/>
            <color rgb="FF000000"/>
            <rFont val="Calibri"/>
            <family val="2"/>
            <scheme val="minor"/>
          </rPr>
          <t xml:space="preserve">
</t>
        </r>
      </text>
    </comment>
    <comment ref="F87"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Calibri"/>
            <family val="2"/>
          </rPr>
          <t xml:space="preserve">
</t>
        </r>
        <r>
          <rPr>
            <sz val="10"/>
            <color rgb="FF000000"/>
            <rFont val="Calibri"/>
            <family val="2"/>
          </rPr>
          <t xml:space="preserve">[1]: milestone goals
</t>
        </r>
        <r>
          <rPr>
            <sz val="10"/>
            <color rgb="FF000000"/>
            <rFont val="Calibri"/>
            <family val="2"/>
          </rPr>
          <t xml:space="preserve">[0]: finalite goals
</t>
        </r>
        <r>
          <rPr>
            <sz val="10"/>
            <color rgb="FF000000"/>
            <rFont val="Calibri"/>
            <family val="2"/>
          </rPr>
          <t xml:space="preserve">
</t>
        </r>
        <r>
          <rPr>
            <sz val="10"/>
            <color rgb="FF000000"/>
            <rFont val="Calibri"/>
            <family val="2"/>
          </rPr>
          <t xml:space="preserve">* Open-ended (evolving) rationale of cooperation is rewarded.
</t>
        </r>
      </text>
    </comment>
    <comment ref="F89"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financial commitment</t>
        </r>
        <r>
          <rPr>
            <sz val="10"/>
            <color rgb="FF000000"/>
            <rFont val="Calibri"/>
            <family val="2"/>
            <scheme val="minor"/>
          </rPr>
          <t xml:space="preserve">
</t>
        </r>
        <r>
          <rPr>
            <sz val="10"/>
            <color rgb="FF000000"/>
            <rFont val="Calibri"/>
            <family val="2"/>
            <scheme val="minor"/>
          </rPr>
          <t>[+1]: policy/coordination officer/department</t>
        </r>
        <r>
          <rPr>
            <sz val="10"/>
            <color rgb="FF000000"/>
            <rFont val="Calibri"/>
            <family val="2"/>
            <scheme val="minor"/>
          </rPr>
          <t xml:space="preserve">
</t>
        </r>
        <r>
          <rPr>
            <sz val="10"/>
            <color rgb="FF000000"/>
            <rFont val="Calibri"/>
            <family val="2"/>
            <scheme val="minor"/>
          </rPr>
          <t>[+1]: diplomatic representation</t>
        </r>
        <r>
          <rPr>
            <sz val="10"/>
            <color rgb="FF000000"/>
            <rFont val="Calibri"/>
            <family val="2"/>
            <scheme val="minor"/>
          </rPr>
          <t xml:space="preserve">
</t>
        </r>
        <r>
          <rPr>
            <sz val="10"/>
            <color rgb="FF000000"/>
            <rFont val="Calibri"/>
            <family val="2"/>
            <scheme val="minor"/>
          </rPr>
          <t>[+1]:</t>
        </r>
        <r>
          <rPr>
            <sz val="10"/>
            <color rgb="FF000000"/>
            <rFont val="Calibri"/>
            <family val="2"/>
            <scheme val="minor"/>
          </rPr>
          <t xml:space="preserve"> </t>
        </r>
        <r>
          <rPr>
            <sz val="10"/>
            <color rgb="FF000000"/>
            <rFont val="Calibri"/>
            <family val="2"/>
            <scheme val="minor"/>
          </rPr>
          <t>other institutions</t>
        </r>
        <r>
          <rPr>
            <sz val="10"/>
            <color rgb="FF000000"/>
            <rFont val="Calibri"/>
            <family val="2"/>
            <scheme val="minor"/>
          </rPr>
          <t xml:space="preserve">
</t>
        </r>
        <r>
          <rPr>
            <sz val="10"/>
            <color rgb="FF000000"/>
            <rFont val="Calibri"/>
            <family val="2"/>
            <scheme val="minor"/>
          </rPr>
          <t xml:space="preserve">[0]: no institutional commitment 
</t>
        </r>
        <r>
          <rPr>
            <sz val="10"/>
            <color rgb="FF000000"/>
            <rFont val="Calibri"/>
            <family val="2"/>
            <scheme val="minor"/>
          </rPr>
          <t xml:space="preserve">
</t>
        </r>
        <r>
          <rPr>
            <sz val="10"/>
            <color rgb="FF000000"/>
            <rFont val="Calibri"/>
            <family val="2"/>
            <scheme val="minor"/>
          </rPr>
          <t>*</t>
        </r>
        <r>
          <rPr>
            <sz val="10"/>
            <color rgb="FF000000"/>
            <rFont val="Calibri"/>
            <family val="2"/>
            <scheme val="minor"/>
          </rPr>
          <t xml:space="preserve"> Cumulative count applied, as the type and number of unilateral instittuional commitment matters. Each kind of those isrewarded with +1 point.
</t>
        </r>
        <r>
          <rPr>
            <sz val="10"/>
            <color rgb="FF000000"/>
            <rFont val="Calibri"/>
            <family val="2"/>
            <scheme val="minor"/>
          </rPr>
          <t xml:space="preserve">
</t>
        </r>
      </text>
    </comment>
    <comment ref="F90"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rPr>
          <t xml:space="preserve">[+1]: financial commitment
</t>
        </r>
        <r>
          <rPr>
            <sz val="10"/>
            <color rgb="FF000000"/>
            <rFont val="Calibri"/>
            <family val="2"/>
          </rPr>
          <t xml:space="preserve">[+1]: policy/coordination officer/department
</t>
        </r>
        <r>
          <rPr>
            <sz val="10"/>
            <color rgb="FF000000"/>
            <rFont val="Calibri"/>
            <family val="2"/>
          </rPr>
          <t xml:space="preserve">[+1]: diplomatic representation
</t>
        </r>
        <r>
          <rPr>
            <sz val="10"/>
            <color rgb="FF000000"/>
            <rFont val="Calibri"/>
            <family val="2"/>
          </rPr>
          <t xml:space="preserve">[+1]: other institutions
</t>
        </r>
        <r>
          <rPr>
            <sz val="10"/>
            <color rgb="FF000000"/>
            <rFont val="Calibri"/>
            <family val="2"/>
          </rPr>
          <t xml:space="preserve">[0]: no institutional commitment 
</t>
        </r>
        <r>
          <rPr>
            <sz val="10"/>
            <color rgb="FF000000"/>
            <rFont val="Calibri"/>
            <family val="2"/>
          </rPr>
          <t xml:space="preserve">
</t>
        </r>
        <r>
          <rPr>
            <sz val="10"/>
            <color rgb="FF000000"/>
            <rFont val="Calibri"/>
            <family val="2"/>
          </rPr>
          <t xml:space="preserve">* Cumulative count applied, as the type and number of unilateral instittuional commitment matters. Each kind of those isrewarded with +1 point.
</t>
        </r>
        <r>
          <rPr>
            <sz val="10"/>
            <color rgb="FF000000"/>
            <rFont val="Calibri"/>
            <family val="2"/>
          </rPr>
          <t xml:space="preserve">
</t>
        </r>
      </text>
    </comment>
    <comment ref="F91"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 xml:space="preserve">[3]: high intensity and broad scope </t>
        </r>
        <r>
          <rPr>
            <sz val="10"/>
            <color rgb="FF000000"/>
            <rFont val="Calibri"/>
            <family val="2"/>
            <scheme val="minor"/>
          </rPr>
          <t xml:space="preserve">
</t>
        </r>
        <r>
          <rPr>
            <sz val="10"/>
            <color rgb="FF000000"/>
            <rFont val="Calibri"/>
            <family val="2"/>
            <scheme val="minor"/>
          </rPr>
          <t>[2]: medium intensity and a moderate scope</t>
        </r>
        <r>
          <rPr>
            <sz val="10"/>
            <color rgb="FF000000"/>
            <rFont val="Calibri"/>
            <family val="2"/>
            <scheme val="minor"/>
          </rPr>
          <t xml:space="preserve">
</t>
        </r>
        <r>
          <rPr>
            <sz val="10"/>
            <color rgb="FF000000"/>
            <rFont val="Calibri"/>
            <family val="2"/>
            <scheme val="minor"/>
          </rPr>
          <t>[1]: low intensity and narrow scope</t>
        </r>
        <r>
          <rPr>
            <sz val="10"/>
            <color rgb="FF000000"/>
            <rFont val="Calibri"/>
            <family val="2"/>
            <scheme val="minor"/>
          </rPr>
          <t xml:space="preserve">
</t>
        </r>
        <r>
          <rPr>
            <sz val="10"/>
            <color rgb="FF000000"/>
            <rFont val="Tahoma"/>
            <family val="2"/>
          </rPr>
          <t xml:space="preserve">
</t>
        </r>
        <r>
          <rPr>
            <sz val="10"/>
            <color rgb="FF000000"/>
            <rFont val="Tahoma"/>
            <family val="2"/>
          </rPr>
          <t>* Clustered analysis (50 events in cluster; events considered from partnership's 1st upgrade till 2015), with a greater intensity of joint activities being rewarded proportionally.</t>
        </r>
      </text>
    </comment>
    <comment ref="F93"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Calibri"/>
            <family val="2"/>
            <scheme val="minor"/>
          </rPr>
          <t xml:space="preserve">
</t>
        </r>
        <r>
          <rPr>
            <sz val="10"/>
            <color rgb="FF000000"/>
            <rFont val="Calibri"/>
            <family val="2"/>
            <scheme val="minor"/>
          </rPr>
          <t>[1]: loyalty to partner’s external challenges</t>
        </r>
        <r>
          <rPr>
            <sz val="10"/>
            <color rgb="FF000000"/>
            <rFont val="Calibri"/>
            <family val="2"/>
            <scheme val="minor"/>
          </rPr>
          <t xml:space="preserve">
</t>
        </r>
        <r>
          <rPr>
            <sz val="10"/>
            <color rgb="FF000000"/>
            <rFont val="Calibri"/>
            <family val="2"/>
            <scheme val="minor"/>
          </rPr>
          <t>[0]: little</t>
        </r>
        <r>
          <rPr>
            <sz val="10"/>
            <color rgb="FF000000"/>
            <rFont val="Calibri"/>
            <family val="2"/>
            <scheme val="minor"/>
          </rPr>
          <t xml:space="preserve"> to no </t>
        </r>
        <r>
          <rPr>
            <sz val="10"/>
            <color rgb="FF000000"/>
            <rFont val="Calibri"/>
            <family val="2"/>
            <scheme val="minor"/>
          </rPr>
          <t xml:space="preserve">loyalty to partner’s external challenges 
</t>
        </r>
        <r>
          <rPr>
            <sz val="10"/>
            <color rgb="FF000000"/>
            <rFont val="Calibri"/>
            <family val="2"/>
            <scheme val="minor"/>
          </rPr>
          <t xml:space="preserve">
</t>
        </r>
        <r>
          <rPr>
            <sz val="10"/>
            <color rgb="FF000000"/>
            <rFont val="Calibri"/>
            <family val="2"/>
            <scheme val="minor"/>
          </rPr>
          <t>* Loyalty</t>
        </r>
        <r>
          <rPr>
            <sz val="10"/>
            <color rgb="FF000000"/>
            <rFont val="Calibri"/>
            <family val="2"/>
            <scheme val="minor"/>
          </rPr>
          <t xml:space="preserve"> to other partner's external challenges is rewraded.</t>
        </r>
        <r>
          <rPr>
            <sz val="10"/>
            <color rgb="FF000000"/>
            <rFont val="Calibri"/>
            <family val="2"/>
            <scheme val="minor"/>
          </rPr>
          <t xml:space="preserve">
</t>
        </r>
      </text>
    </comment>
    <comment ref="F94"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Calibri"/>
            <family val="2"/>
          </rPr>
          <t xml:space="preserve">
</t>
        </r>
        <r>
          <rPr>
            <sz val="10"/>
            <color rgb="FF000000"/>
            <rFont val="Calibri"/>
            <family val="2"/>
          </rPr>
          <t xml:space="preserve">[1]: loyalty to partner’s external challenges
</t>
        </r>
        <r>
          <rPr>
            <sz val="10"/>
            <color rgb="FF000000"/>
            <rFont val="Calibri"/>
            <family val="2"/>
          </rPr>
          <t xml:space="preserve">[0]: little to no loyalty to partner’s external challenges 
</t>
        </r>
        <r>
          <rPr>
            <sz val="10"/>
            <color rgb="FF000000"/>
            <rFont val="Calibri"/>
            <family val="2"/>
          </rPr>
          <t xml:space="preserve">
</t>
        </r>
        <r>
          <rPr>
            <sz val="10"/>
            <color rgb="FF000000"/>
            <rFont val="Calibri"/>
            <family val="2"/>
          </rPr>
          <t xml:space="preserve">* Loyalty to other partner's external challenges is rewraded.
</t>
        </r>
      </text>
    </comment>
    <comment ref="F95" authorId="0" shapeId="0">
      <text>
        <r>
          <rPr>
            <sz val="10"/>
            <color rgb="FF000000"/>
            <rFont val="Tahoma"/>
            <family val="2"/>
          </rPr>
          <t xml:space="preserve">Microsoft Office User:
</t>
        </r>
        <r>
          <rPr>
            <sz val="10"/>
            <color rgb="FF000000"/>
            <rFont val="Tahoma"/>
            <family val="2"/>
          </rPr>
          <t xml:space="preserve">
</t>
        </r>
        <r>
          <rPr>
            <sz val="10"/>
            <color rgb="FF000000"/>
            <rFont val="Tahoma"/>
            <family val="2"/>
          </rPr>
          <t xml:space="preserve">Values assigned by experts*:
</t>
        </r>
        <r>
          <rPr>
            <sz val="10"/>
            <color rgb="FF000000"/>
            <rFont val="Tahoma"/>
            <family val="2"/>
          </rPr>
          <t xml:space="preserve">
</t>
        </r>
        <r>
          <rPr>
            <sz val="10"/>
            <color rgb="FF000000"/>
            <rFont val="Calibri"/>
            <family val="2"/>
            <scheme val="minor"/>
          </rPr>
          <t>[1]: resolved crisis (crises)</t>
        </r>
        <r>
          <rPr>
            <sz val="10"/>
            <color rgb="FF000000"/>
            <rFont val="Calibri"/>
            <family val="2"/>
            <scheme val="minor"/>
          </rPr>
          <t xml:space="preserve">
</t>
        </r>
        <r>
          <rPr>
            <sz val="10"/>
            <color rgb="FF000000"/>
            <rFont val="Calibri"/>
            <family val="2"/>
            <scheme val="minor"/>
          </rPr>
          <t>[0]: no internal crisis (crises)</t>
        </r>
        <r>
          <rPr>
            <sz val="10"/>
            <color rgb="FF000000"/>
            <rFont val="Calibri"/>
            <family val="2"/>
            <scheme val="minor"/>
          </rPr>
          <t xml:space="preserve">
</t>
        </r>
        <r>
          <rPr>
            <sz val="10"/>
            <color rgb="FF000000"/>
            <rFont val="Calibri"/>
            <family val="2"/>
            <scheme val="minor"/>
          </rPr>
          <t xml:space="preserve">[-1]: unresolved crisis (crises)
</t>
        </r>
        <r>
          <rPr>
            <sz val="10"/>
            <color rgb="FF000000"/>
            <rFont val="Calibri"/>
            <family val="2"/>
            <scheme val="minor"/>
          </rPr>
          <t xml:space="preserve">
</t>
        </r>
        <r>
          <rPr>
            <sz val="10"/>
            <color rgb="FF000000"/>
            <rFont val="Calibri"/>
            <family val="2"/>
            <scheme val="minor"/>
          </rPr>
          <t>* A</t>
        </r>
        <r>
          <rPr>
            <sz val="10"/>
            <color rgb="FF000000"/>
            <rFont val="Calibri"/>
            <family val="2"/>
            <scheme val="minor"/>
          </rPr>
          <t xml:space="preserve"> crisis-free relationship is consiered the norm in partnership, thus accounting for zero, i.e. a point of refeernce. Unrevolved crisis/crises is punished, whereas the manifested ability to survive/manage the crisis is rewarded as it points to the partners' strong will in sustaining the given relatiionship.</t>
        </r>
        <r>
          <rPr>
            <sz val="10"/>
            <color rgb="FF000000"/>
            <rFont val="Calibri"/>
            <family val="2"/>
            <scheme val="minor"/>
          </rPr>
          <t xml:space="preserve">
</t>
        </r>
      </text>
    </comment>
  </commentList>
</comments>
</file>

<file path=xl/sharedStrings.xml><?xml version="1.0" encoding="utf-8"?>
<sst xmlns="http://schemas.openxmlformats.org/spreadsheetml/2006/main" count="565" uniqueCount="334">
  <si>
    <t>aDV1</t>
  </si>
  <si>
    <t>aIV1</t>
  </si>
  <si>
    <t>aIV2</t>
  </si>
  <si>
    <t>IV1a</t>
  </si>
  <si>
    <t>IV1b</t>
  </si>
  <si>
    <t>IV1c</t>
  </si>
  <si>
    <t>IV1d</t>
  </si>
  <si>
    <t>adjusted proximity between goals</t>
  </si>
  <si>
    <t>adjusted proximity between issues</t>
  </si>
  <si>
    <t>qty overlapping goals</t>
  </si>
  <si>
    <t>qty complementary goals</t>
  </si>
  <si>
    <t>qty competing goals</t>
  </si>
  <si>
    <r>
      <t xml:space="preserve">qty all </t>
    </r>
    <r>
      <rPr>
        <b/>
        <sz val="12"/>
        <color theme="1"/>
        <rFont val="Calibri"/>
        <family val="2"/>
        <scheme val="minor"/>
      </rPr>
      <t>issues</t>
    </r>
  </si>
  <si>
    <t>qty overlapping issues</t>
  </si>
  <si>
    <t>qty complementary issues</t>
  </si>
  <si>
    <t>qty competing issues</t>
  </si>
  <si>
    <r>
      <t xml:space="preserve">qty all </t>
    </r>
    <r>
      <rPr>
        <b/>
        <sz val="12"/>
        <color rgb="FF000000"/>
        <rFont val="Calibri"/>
        <family val="2"/>
        <scheme val="minor"/>
      </rPr>
      <t>goals</t>
    </r>
  </si>
  <si>
    <t>Case No.</t>
  </si>
  <si>
    <t>ASEAN-Australia</t>
  </si>
  <si>
    <t>ASEAN-Canada</t>
  </si>
  <si>
    <t>ASEAN-China</t>
  </si>
  <si>
    <t>ASEAN-New Zealand</t>
  </si>
  <si>
    <t>CAN-Brazil</t>
  </si>
  <si>
    <t>CAN-Chile</t>
  </si>
  <si>
    <t>CAN-China</t>
  </si>
  <si>
    <t>EU-Georgia</t>
  </si>
  <si>
    <t>EU-India</t>
  </si>
  <si>
    <t>EU-Japan</t>
  </si>
  <si>
    <t>EU-USA</t>
  </si>
  <si>
    <t>NATO-Japan</t>
  </si>
  <si>
    <t>NATO-Ukraine</t>
  </si>
  <si>
    <t>NATO-Russia</t>
  </si>
  <si>
    <t>DV1a</t>
  </si>
  <si>
    <t>DV1b</t>
  </si>
  <si>
    <t>partnership legal basis</t>
  </si>
  <si>
    <t>partnership legalization level</t>
  </si>
  <si>
    <t>partnership age</t>
  </si>
  <si>
    <t>cooperation basis</t>
  </si>
  <si>
    <t>qty coop areas</t>
  </si>
  <si>
    <t>qty all bilateral manifestos</t>
  </si>
  <si>
    <t>partnership development dynamics 
(qty upgrades)</t>
  </si>
  <si>
    <t>MAIN VARIABLES</t>
  </si>
  <si>
    <t>Case study</t>
  </si>
  <si>
    <t>adjIV1b</t>
  </si>
  <si>
    <t>adjIV1d</t>
  </si>
  <si>
    <r>
      <t>goals proximity degree 
(</t>
    </r>
    <r>
      <rPr>
        <b/>
        <i/>
        <sz val="12"/>
        <color rgb="FF000000"/>
        <rFont val="Calibri"/>
        <family val="2"/>
        <scheme val="minor"/>
      </rPr>
      <t>r</t>
    </r>
    <r>
      <rPr>
        <sz val="12"/>
        <color rgb="FF000000"/>
        <rFont val="Calibri"/>
        <family val="2"/>
        <scheme val="minor"/>
      </rPr>
      <t xml:space="preserve"> similarity score for 
</t>
    </r>
    <r>
      <rPr>
        <b/>
        <sz val="12"/>
        <color rgb="FF000000"/>
        <rFont val="Calibri"/>
        <family val="2"/>
        <scheme val="minor"/>
      </rPr>
      <t>IO vs S-IO</t>
    </r>
    <r>
      <rPr>
        <sz val="12"/>
        <color rgb="FF000000"/>
        <rFont val="Calibri"/>
        <family val="2"/>
        <scheme val="minor"/>
      </rPr>
      <t>)</t>
    </r>
  </si>
  <si>
    <r>
      <t>issues proximity degree 
(</t>
    </r>
    <r>
      <rPr>
        <b/>
        <i/>
        <sz val="12"/>
        <color rgb="FF000000"/>
        <rFont val="Calibri"/>
        <family val="2"/>
        <scheme val="minor"/>
      </rPr>
      <t>r</t>
    </r>
    <r>
      <rPr>
        <sz val="12"/>
        <color rgb="FF000000"/>
        <rFont val="Calibri"/>
        <family val="2"/>
        <scheme val="minor"/>
      </rPr>
      <t xml:space="preserve"> similarity score for 
</t>
    </r>
    <r>
      <rPr>
        <b/>
        <sz val="12"/>
        <color rgb="FF000000"/>
        <rFont val="Calibri"/>
        <family val="2"/>
        <scheme val="minor"/>
      </rPr>
      <t>IO vs S-IO</t>
    </r>
    <r>
      <rPr>
        <sz val="12"/>
        <color rgb="FF000000"/>
        <rFont val="Calibri"/>
        <family val="2"/>
        <scheme val="minor"/>
      </rPr>
      <t>)</t>
    </r>
  </si>
  <si>
    <t>IV2a</t>
  </si>
  <si>
    <t>IV2b</t>
  </si>
  <si>
    <r>
      <t xml:space="preserve">PIPR-metrical cumulative international role index for </t>
    </r>
    <r>
      <rPr>
        <b/>
        <sz val="12"/>
        <color theme="1"/>
        <rFont val="Calibri"/>
        <family val="2"/>
        <scheme val="minor"/>
      </rPr>
      <t>IO</t>
    </r>
  </si>
  <si>
    <r>
      <t xml:space="preserve">PIPR-metrical cumulative international role index for </t>
    </r>
    <r>
      <rPr>
        <b/>
        <sz val="12"/>
        <color theme="1"/>
        <rFont val="Calibri"/>
        <family val="2"/>
        <scheme val="minor"/>
      </rPr>
      <t>S</t>
    </r>
  </si>
  <si>
    <r>
      <t>international</t>
    </r>
    <r>
      <rPr>
        <b/>
        <sz val="12"/>
        <color theme="1"/>
        <rFont val="Calibri"/>
        <family val="2"/>
        <scheme val="minor"/>
      </rPr>
      <t xml:space="preserve"> roles</t>
    </r>
    <r>
      <rPr>
        <sz val="12"/>
        <color theme="1"/>
        <rFont val="Calibri"/>
        <family val="2"/>
        <scheme val="minor"/>
      </rPr>
      <t xml:space="preserve"> proximity (PIPR-metrical distance)</t>
    </r>
  </si>
  <si>
    <r>
      <t>goals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IO</t>
    </r>
    <r>
      <rPr>
        <sz val="12"/>
        <color theme="1"/>
        <rFont val="Calibri"/>
        <family val="2"/>
        <scheme val="minor"/>
      </rPr>
      <t>)</t>
    </r>
  </si>
  <si>
    <r>
      <t>goals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S-IO</t>
    </r>
    <r>
      <rPr>
        <sz val="12"/>
        <color theme="1"/>
        <rFont val="Calibri"/>
        <family val="2"/>
        <scheme val="minor"/>
      </rPr>
      <t>)</t>
    </r>
  </si>
  <si>
    <r>
      <t>issues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IO</t>
    </r>
    <r>
      <rPr>
        <sz val="12"/>
        <color theme="1"/>
        <rFont val="Calibri"/>
        <family val="2"/>
        <scheme val="minor"/>
      </rPr>
      <t>)</t>
    </r>
  </si>
  <si>
    <r>
      <t>issues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S-IO</t>
    </r>
    <r>
      <rPr>
        <sz val="12"/>
        <color theme="1"/>
        <rFont val="Calibri"/>
        <family val="2"/>
        <scheme val="minor"/>
      </rPr>
      <t>)</t>
    </r>
  </si>
  <si>
    <t>international roles 
proximity 
(PIPR-metrical distance)</t>
  </si>
  <si>
    <r>
      <t xml:space="preserve">strategic </t>
    </r>
    <r>
      <rPr>
        <b/>
        <sz val="12"/>
        <color theme="1"/>
        <rFont val="Calibri"/>
        <family val="2"/>
        <scheme val="minor"/>
      </rPr>
      <t>narratives</t>
    </r>
    <r>
      <rPr>
        <sz val="12"/>
        <color theme="1"/>
        <rFont val="Calibri"/>
        <family val="2"/>
        <scheme val="minor"/>
      </rPr>
      <t xml:space="preserve"> convergence scope</t>
    </r>
  </si>
  <si>
    <t>partnership effective 
age (y)</t>
  </si>
  <si>
    <t>partnership general 
age (y)</t>
  </si>
  <si>
    <t>partnership current status</t>
  </si>
  <si>
    <t>DV1c</t>
  </si>
  <si>
    <t>DV1d</t>
  </si>
  <si>
    <t>STRATEGIC GOALS CONVERGENCE</t>
  </si>
  <si>
    <t>STRATEGIC ROLES CONVERGENCE</t>
  </si>
  <si>
    <t>effective partnership age (scaled)</t>
  </si>
  <si>
    <t>STRATEGIC COOPERATION WILLINGNESS</t>
  </si>
  <si>
    <t>ind1</t>
  </si>
  <si>
    <t>ind2</t>
  </si>
  <si>
    <t>ind3</t>
  </si>
  <si>
    <t>aIV3</t>
  </si>
  <si>
    <t>IV3a</t>
  </si>
  <si>
    <t>IV3b</t>
  </si>
  <si>
    <t>IV3c</t>
  </si>
  <si>
    <t>aIV4</t>
  </si>
  <si>
    <t>IV4a</t>
  </si>
  <si>
    <t>IV4b</t>
  </si>
  <si>
    <t>aDV2</t>
  </si>
  <si>
    <t>DV2a</t>
  </si>
  <si>
    <t>DV2b</t>
  </si>
  <si>
    <t>DV2c</t>
  </si>
  <si>
    <t>UNIQUE BONDS</t>
  </si>
  <si>
    <t>shared or similar experiences</t>
  </si>
  <si>
    <t>shared values</t>
  </si>
  <si>
    <t>RBSI</t>
  </si>
  <si>
    <t>foreign-political interaction regularization</t>
  </si>
  <si>
    <t>dispute settlement mechanism</t>
  </si>
  <si>
    <t>joint bodies</t>
  </si>
  <si>
    <t>Foreign-political interaction intensification</t>
  </si>
  <si>
    <t>STRATEGIC COOPERATION SUSTAINABILITY</t>
  </si>
  <si>
    <t>open-ended character of cooperation</t>
  </si>
  <si>
    <t>temporal scope</t>
  </si>
  <si>
    <t>rationale scope/milestone or finalite goals</t>
  </si>
  <si>
    <t>commitment</t>
  </si>
  <si>
    <r>
      <t xml:space="preserve">unilateral institutional commitment </t>
    </r>
    <r>
      <rPr>
        <b/>
        <sz val="12"/>
        <color theme="1"/>
        <rFont val="Calibri"/>
        <family val="2"/>
        <scheme val="minor"/>
      </rPr>
      <t>S</t>
    </r>
  </si>
  <si>
    <r>
      <t xml:space="preserve">unilateral institutional commitment </t>
    </r>
    <r>
      <rPr>
        <b/>
        <sz val="12"/>
        <color theme="1"/>
        <rFont val="Calibri"/>
        <family val="2"/>
        <scheme val="minor"/>
      </rPr>
      <t>IO</t>
    </r>
  </si>
  <si>
    <t>intensity and scope of joint activities</t>
  </si>
  <si>
    <t>challenge resistance</t>
  </si>
  <si>
    <r>
      <t xml:space="preserve">external challenge resistance </t>
    </r>
    <r>
      <rPr>
        <b/>
        <sz val="12"/>
        <color theme="1"/>
        <rFont val="Calibri"/>
        <family val="2"/>
        <scheme val="minor"/>
      </rPr>
      <t>S</t>
    </r>
  </si>
  <si>
    <r>
      <t xml:space="preserve">external challenge resistance </t>
    </r>
    <r>
      <rPr>
        <b/>
        <sz val="12"/>
        <color theme="1"/>
        <rFont val="Calibri"/>
        <family val="2"/>
        <scheme val="minor"/>
      </rPr>
      <t>IO</t>
    </r>
  </si>
  <si>
    <t>internal challenge resistance</t>
  </si>
  <si>
    <t>TRUST</t>
  </si>
  <si>
    <t xml:space="preserve">mutual understanding </t>
  </si>
  <si>
    <t>mutual understanding promoting institutions</t>
  </si>
  <si>
    <t>mutual-understanding promoting initiatives</t>
  </si>
  <si>
    <t>faux pas and insulting demarches</t>
  </si>
  <si>
    <t>mutual respect</t>
  </si>
  <si>
    <t>mutual respect for cultural diversity</t>
  </si>
  <si>
    <t>deliberation and decision-making parity</t>
  </si>
  <si>
    <t>partner-interest undermining practices or broken promises</t>
  </si>
  <si>
    <t>SPaSIO 
Hypotheses Verification Matrix</t>
  </si>
  <si>
    <t>ind4</t>
  </si>
  <si>
    <t>ind5</t>
  </si>
  <si>
    <t>ind6</t>
  </si>
  <si>
    <t>ind7</t>
  </si>
  <si>
    <t>ind8</t>
  </si>
  <si>
    <t>ind9</t>
  </si>
  <si>
    <t>ind10</t>
  </si>
  <si>
    <t>ind11</t>
  </si>
  <si>
    <t>ind12</t>
  </si>
  <si>
    <t>ind13</t>
  </si>
  <si>
    <t>ind14</t>
  </si>
  <si>
    <t>ind15</t>
  </si>
  <si>
    <t>ind16</t>
  </si>
  <si>
    <t>ind17</t>
  </si>
  <si>
    <t>ind18</t>
  </si>
  <si>
    <t>ind19</t>
  </si>
  <si>
    <t>ind20</t>
  </si>
  <si>
    <t>effective partnership age (%, raw)</t>
  </si>
  <si>
    <t>ind21</t>
  </si>
  <si>
    <t>ind22</t>
  </si>
  <si>
    <t>ind23</t>
  </si>
  <si>
    <t>ind24</t>
  </si>
  <si>
    <t>ind25</t>
  </si>
  <si>
    <t>ind26</t>
  </si>
  <si>
    <t>ind27</t>
  </si>
  <si>
    <t>ind28</t>
  </si>
  <si>
    <t>ind29</t>
  </si>
  <si>
    <t>ind30</t>
  </si>
  <si>
    <t>ind31</t>
  </si>
  <si>
    <t>ind32</t>
  </si>
  <si>
    <t>ind33</t>
  </si>
  <si>
    <t>ind34</t>
  </si>
  <si>
    <t>ind35</t>
  </si>
  <si>
    <t>ind36</t>
  </si>
  <si>
    <t>ind37</t>
  </si>
  <si>
    <t>ind38</t>
  </si>
  <si>
    <t>ind39</t>
  </si>
  <si>
    <t>ind40</t>
  </si>
  <si>
    <t>ind41</t>
  </si>
  <si>
    <t>ind42</t>
  </si>
  <si>
    <t>ind43</t>
  </si>
  <si>
    <t>ind44</t>
  </si>
  <si>
    <t>ind45</t>
  </si>
  <si>
    <t>ind46</t>
  </si>
  <si>
    <t>ind47</t>
  </si>
  <si>
    <t>IntVa</t>
  </si>
  <si>
    <t>IntVb</t>
  </si>
  <si>
    <t>ind01</t>
  </si>
  <si>
    <t>ind02</t>
  </si>
  <si>
    <t>ind03</t>
  </si>
  <si>
    <t>ind04</t>
  </si>
  <si>
    <t>ind05</t>
  </si>
  <si>
    <t>ind06</t>
  </si>
  <si>
    <t>aIntV</t>
  </si>
  <si>
    <t>SPaSIO INDEX</t>
  </si>
  <si>
    <t>SUB-VARIABLES</t>
  </si>
  <si>
    <t>INDICATORS</t>
  </si>
  <si>
    <t>ADJUSTED 
SUB-VARIABLES</t>
  </si>
  <si>
    <t>legal basis and legalisation level</t>
  </si>
  <si>
    <t>DEPENDENT VAR (DV1) --&gt;</t>
  </si>
  <si>
    <t>all bilateral manifestos annual average (scaled)</t>
  </si>
  <si>
    <t>all bilateral manifestos annual average (no., raw)</t>
  </si>
  <si>
    <t>INDEPENDENT VARs 
(IV1 &amp; IV2) --&gt;</t>
  </si>
  <si>
    <t>INTERVENING VAR 
(IntV)--&gt;</t>
  </si>
  <si>
    <t>INDEPENDENT VARs 
(IV3 &amp; IV4) --&gt;</t>
  </si>
  <si>
    <t>quantity of joint bodies</t>
  </si>
  <si>
    <t>functions of joint bodies</t>
  </si>
  <si>
    <t>standardized meetings</t>
  </si>
  <si>
    <t>goals convergence scope</t>
  </si>
  <si>
    <t>goals convergence (proximity) degree</t>
  </si>
  <si>
    <t>issues convergence scope</t>
  </si>
  <si>
    <t>issues convergence (proximity) degree</t>
  </si>
  <si>
    <t>strategic narratives convergence scope</t>
  </si>
  <si>
    <t>contact levels</t>
  </si>
  <si>
    <t>contact-level comprehensiveness</t>
  </si>
  <si>
    <t>prevailing contact level</t>
  </si>
  <si>
    <t>contact frequency</t>
  </si>
  <si>
    <t>informal interactions</t>
  </si>
  <si>
    <t>DEPENDENT VAR 
(DV2) --&gt;</t>
  </si>
  <si>
    <t>SPaSIO Project Datasets                                                                                  ©Strategic Partnerships Group, 2013-2018</t>
  </si>
  <si>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</si>
  <si>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</si>
  <si>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</si>
  <si>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</si>
  <si>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</si>
  <si>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</si>
  <si>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</si>
  <si>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SPaSIO/GENERAL_DATASET</t>
    </r>
  </si>
  <si>
    <r>
      <rPr>
        <sz val="11"/>
        <rFont val="Calibri"/>
        <family val="2"/>
        <charset val="238"/>
        <scheme val="minor"/>
      </rPr>
      <t xml:space="preserve">Title: </t>
    </r>
    <r>
      <rPr>
        <b/>
        <sz val="11"/>
        <color theme="1"/>
        <rFont val="Calibri"/>
        <family val="2"/>
        <charset val="238"/>
        <scheme val="minor"/>
      </rPr>
      <t>SPaSIO GENERAL DATASET</t>
    </r>
  </si>
  <si>
    <r>
      <t xml:space="preserve">Cases 1-14: </t>
    </r>
    <r>
      <rPr>
        <b/>
        <sz val="11"/>
        <rFont val="Calibri"/>
        <family val="2"/>
        <scheme val="minor"/>
      </rPr>
      <t>ASEAN-Australia, ASEAN-Canada, ASEAN-China, ASEAN-New Zealand; CAN-Brazil, CAN-Chile, CAN-China;</t>
    </r>
  </si>
  <si>
    <t>EU-Georgia, EU-India, EU-Japan, EU-USA; NATO-Japan, NATO-Russa, NATO-Ukraine</t>
  </si>
  <si>
    <r>
      <rPr>
        <sz val="11"/>
        <rFont val="Calibri"/>
        <family val="2"/>
        <scheme val="minor"/>
      </rPr>
      <t>Data and Variables description:</t>
    </r>
    <r>
      <rPr>
        <b/>
        <sz val="11"/>
        <color theme="1"/>
        <rFont val="Calibri"/>
        <family val="2"/>
        <scheme val="minor"/>
      </rPr>
      <t xml:space="preserve"> outlined in "SPaSIO VARIABLES DESCRIPTION" tab</t>
    </r>
  </si>
  <si>
    <t>SPaSIO GENERAL DATASET</t>
  </si>
  <si>
    <t>SPaSIO VARIABLES DESCRIPTION</t>
  </si>
  <si>
    <t>SPaSIO DATA VISUALIZATIONS</t>
  </si>
  <si>
    <t>SPaSIO 
Variables, Indicators and Measures</t>
  </si>
  <si>
    <t>SPaSIO 
Findings and Data visualizations</t>
  </si>
  <si>
    <t xml:space="preserve">Piotr Pięta, Bartosz Płotka, Bartłomiej Różycki, Andriy Tyushka </t>
  </si>
  <si>
    <r>
      <t xml:space="preserve">Methodological concept (H1-H5) by: </t>
    </r>
    <r>
      <rPr>
        <b/>
        <sz val="11"/>
        <rFont val="Calibri"/>
        <family val="2"/>
        <scheme val="minor"/>
      </rPr>
      <t xml:space="preserve">Lucyna Czechowska, Agata Domachowska, Karolina Gawron-Tabor, </t>
    </r>
  </si>
  <si>
    <t xml:space="preserve">                      Johanna Piechowiak-Lamparska, Andriy Tyushka</t>
  </si>
  <si>
    <t>mutual understanding</t>
  </si>
  <si>
    <t>mutual-understanding promoting institutions</t>
  </si>
  <si>
    <t>partner-inteest undermining practices or broken promises</t>
  </si>
  <si>
    <t>qty all goals</t>
  </si>
  <si>
    <t>qty all issues</t>
  </si>
  <si>
    <t>INTERVENING VARIABLE</t>
  </si>
  <si>
    <t>international roles proximity (PIPR-metrical distance)</t>
  </si>
  <si>
    <r>
      <t>goals proximity degree (</t>
    </r>
    <r>
      <rPr>
        <b/>
        <i/>
        <sz val="12"/>
        <color rgb="FF000000"/>
        <rFont val="Calibri"/>
        <family val="2"/>
        <scheme val="minor"/>
      </rPr>
      <t>r</t>
    </r>
    <r>
      <rPr>
        <sz val="12"/>
        <color rgb="FF000000"/>
        <rFont val="Calibri"/>
        <family val="2"/>
        <scheme val="minor"/>
      </rPr>
      <t xml:space="preserve"> similarity score for </t>
    </r>
    <r>
      <rPr>
        <b/>
        <sz val="12"/>
        <color rgb="FF000000"/>
        <rFont val="Calibri"/>
        <family val="2"/>
        <scheme val="minor"/>
      </rPr>
      <t>IO vs S-IO</t>
    </r>
    <r>
      <rPr>
        <sz val="12"/>
        <color rgb="FF000000"/>
        <rFont val="Calibri"/>
        <family val="2"/>
        <scheme val="minor"/>
      </rPr>
      <t>)</t>
    </r>
  </si>
  <si>
    <t>Indicator no.</t>
  </si>
  <si>
    <t>VARIABLE no.</t>
  </si>
  <si>
    <t>Sub-Variable no.</t>
  </si>
  <si>
    <t>VARIABLE/Sub-Variable/Indicator DESIGNATION</t>
  </si>
  <si>
    <r>
      <t>issues proximity degree (</t>
    </r>
    <r>
      <rPr>
        <b/>
        <i/>
        <sz val="12"/>
        <color rgb="FF000000"/>
        <rFont val="Calibri"/>
        <family val="2"/>
        <scheme val="minor"/>
      </rPr>
      <t>r</t>
    </r>
    <r>
      <rPr>
        <sz val="12"/>
        <color rgb="FF000000"/>
        <rFont val="Calibri"/>
        <family val="2"/>
        <scheme val="minor"/>
      </rPr>
      <t xml:space="preserve"> similarity score for </t>
    </r>
    <r>
      <rPr>
        <b/>
        <sz val="12"/>
        <color rgb="FF000000"/>
        <rFont val="Calibri"/>
        <family val="2"/>
        <scheme val="minor"/>
      </rPr>
      <t>IO vs S-IO</t>
    </r>
    <r>
      <rPr>
        <sz val="12"/>
        <color rgb="FF000000"/>
        <rFont val="Calibri"/>
        <family val="2"/>
        <scheme val="minor"/>
      </rPr>
      <t>)</t>
    </r>
  </si>
  <si>
    <t>INDEPENDENT VARIABLES 1 and 2</t>
  </si>
  <si>
    <t>DEPENDENT VARIABLE 1</t>
  </si>
  <si>
    <t>partnership general age (y)</t>
  </si>
  <si>
    <t>partnership effective age (y)</t>
  </si>
  <si>
    <t>partnership development dynamics (qty upgrades)</t>
  </si>
  <si>
    <t>INDEPENDENT VARIABLES 3 and 4</t>
  </si>
  <si>
    <t>REGULARIZED BILATERAL STRATEGIC INTERACTIONISM (RBSI)</t>
  </si>
  <si>
    <t>DEPENDENT VARIABLE 2</t>
  </si>
  <si>
    <r>
      <t>goals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IO</t>
    </r>
    <r>
      <rPr>
        <sz val="12"/>
        <color theme="1"/>
        <rFont val="Calibri"/>
        <family val="2"/>
        <scheme val="minor"/>
      </rPr>
      <t>)</t>
    </r>
  </si>
  <si>
    <r>
      <t>goals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S-IO</t>
    </r>
    <r>
      <rPr>
        <sz val="12"/>
        <color theme="1"/>
        <rFont val="Calibri"/>
        <family val="2"/>
        <scheme val="minor"/>
      </rPr>
      <t>)</t>
    </r>
  </si>
  <si>
    <r>
      <t>issues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IO</t>
    </r>
    <r>
      <rPr>
        <sz val="12"/>
        <color theme="1"/>
        <rFont val="Calibri"/>
        <family val="2"/>
        <scheme val="minor"/>
      </rPr>
      <t>)</t>
    </r>
  </si>
  <si>
    <r>
      <t>issues proximity degree (</t>
    </r>
    <r>
      <rPr>
        <b/>
        <i/>
        <sz val="12"/>
        <color theme="1"/>
        <rFont val="Calibri"/>
        <family val="2"/>
        <scheme val="minor"/>
      </rPr>
      <t>r</t>
    </r>
    <r>
      <rPr>
        <sz val="12"/>
        <color theme="1"/>
        <rFont val="Calibri"/>
        <family val="2"/>
        <scheme val="minor"/>
      </rPr>
      <t xml:space="preserve"> similarity score for </t>
    </r>
    <r>
      <rPr>
        <b/>
        <sz val="12"/>
        <color theme="1"/>
        <rFont val="Calibri"/>
        <family val="2"/>
        <scheme val="minor"/>
      </rPr>
      <t>S vs S-IO</t>
    </r>
    <r>
      <rPr>
        <sz val="12"/>
        <color theme="1"/>
        <rFont val="Calibri"/>
        <family val="2"/>
        <scheme val="minor"/>
      </rPr>
      <t>)</t>
    </r>
  </si>
  <si>
    <r>
      <t>international</t>
    </r>
    <r>
      <rPr>
        <b/>
        <sz val="12"/>
        <color theme="1"/>
        <rFont val="Calibri"/>
        <family val="2"/>
        <scheme val="minor"/>
      </rPr>
      <t xml:space="preserve"> roles</t>
    </r>
    <r>
      <rPr>
        <sz val="12"/>
        <color theme="1"/>
        <rFont val="Calibri"/>
        <family val="2"/>
        <scheme val="minor"/>
      </rPr>
      <t xml:space="preserve"> proximity (PIPR-metrical distance)</t>
    </r>
  </si>
  <si>
    <t>compound mean value of ind01, ind02 &amp; ind03</t>
  </si>
  <si>
    <t>compound mean value of IntVa &amp; IntVb</t>
  </si>
  <si>
    <t>compound mean value of ind04, ind05 &amp; ind06</t>
  </si>
  <si>
    <t>compound mean value of IV1a, IV1b, adjIV1b, IV1c, IV1d &amp; adjIV1d</t>
  </si>
  <si>
    <t>compound mean value of IV2a &amp; IV2b</t>
  </si>
  <si>
    <t>applied formula: IV1a = (ind2/ind1 + (ind3/ind1)*0.5)-(ind4/ind1)</t>
  </si>
  <si>
    <t>applied formula: IV1c = (ind9/ind8 + (ind10/ind8)*0.5)-(ind11/ind8)</t>
  </si>
  <si>
    <t>total number of all top-10 goals identifed in each set of unilateral (S and IO) and bilateral (S-IO) manifestos</t>
  </si>
  <si>
    <t>number of goals that occur in all three sets of unilateral (S and IO) and bilateral (S-IO) manifestos</t>
  </si>
  <si>
    <t>number of goals that occur in any unilateral (S or IO) and the bilateral (S-IO) set of manifestos</t>
  </si>
  <si>
    <t>number of goals that occur in unilateral manifestos (S and IO) only</t>
  </si>
  <si>
    <t>total number of all top-10 FP issues identifed in each set of unilateral (S and IO) and bilateral (S-IO) manifestos</t>
  </si>
  <si>
    <t>number of salient issues that occur in all three sets of unilateral (S and IO) and bilateral (S-IO) manifestos</t>
  </si>
  <si>
    <t>number of salient issues that occur in any unilateral (S or IO) and the bilateral (S-IO) set of manifestos</t>
  </si>
  <si>
    <t>number of salient issues that occur in unilateral manifestos (S and IO) only</t>
  </si>
  <si>
    <t>Excel formula</t>
  </si>
  <si>
    <r>
      <t>SPSS-</t>
    </r>
    <r>
      <rPr>
        <sz val="12"/>
        <color theme="1"/>
        <rFont val="Calibri"/>
        <family val="2"/>
        <scheme val="minor"/>
      </rPr>
      <t>calculated distance score (Euclidean distance) for S vs IO international role profiles</t>
    </r>
  </si>
  <si>
    <t>SPSS-calculated distance score (Euclidean distance) for S vs IO international role profiles</t>
  </si>
  <si>
    <r>
      <t>SPSS-</t>
    </r>
    <r>
      <rPr>
        <sz val="12"/>
        <color theme="1"/>
        <rFont val="Calibri"/>
        <family val="2"/>
        <scheme val="minor"/>
      </rPr>
      <t>calculated proximity score (Pearson's r) for IO vs S-IO goal sets (weighted %)</t>
    </r>
  </si>
  <si>
    <r>
      <t>SPSS-</t>
    </r>
    <r>
      <rPr>
        <sz val="12"/>
        <color theme="1"/>
        <rFont val="Calibri"/>
        <family val="2"/>
        <scheme val="minor"/>
      </rPr>
      <t>calculated proximity score (Pearson's r) for S vs S-IO goal sets (weighted %)</t>
    </r>
  </si>
  <si>
    <r>
      <t>SPSS-</t>
    </r>
    <r>
      <rPr>
        <sz val="12"/>
        <color theme="1"/>
        <rFont val="Calibri"/>
        <family val="2"/>
        <scheme val="minor"/>
      </rPr>
      <t>calculated proximity score (Pearson's r) for S vs IO issue sets (weighted %)</t>
    </r>
  </si>
  <si>
    <t>SPSS-calculated proximity score (Pearson's r) for S vs IO issue sets (weighted %)</t>
  </si>
  <si>
    <r>
      <t>SPSS-</t>
    </r>
    <r>
      <rPr>
        <sz val="12"/>
        <color theme="1"/>
        <rFont val="Calibri"/>
        <family val="2"/>
        <scheme val="minor"/>
      </rPr>
      <t>calculated proximity score (Pearson's r) for S vs IO goal sets (weighted %)</t>
    </r>
  </si>
  <si>
    <t>SPSS-calculated proximity score (Pearson's r) for S vs IO goal sets (weighted %)</t>
  </si>
  <si>
    <t xml:space="preserve">SPSS-calculated proximity score (Pearson's r) for S vs S-IO and IO vs S-IO issue sets (weighted %) </t>
  </si>
  <si>
    <t xml:space="preserve">SPSS-calculated proximity score (Pearson's r) for S vs S-IO and IO vs S-IO goal sets (weighted %) </t>
  </si>
  <si>
    <t>multiparametric data analysis along the 4 dimensions of S actorness: power, influence, presence, relevance (PIPR)</t>
  </si>
  <si>
    <t>multiparametric data analysis along the 4 dimensions of IO actorness: power, influence, presence, relevance (PIPR)</t>
  </si>
  <si>
    <t>qualCA, strategic narrative analysis (actor's own identity and international system narratives)</t>
  </si>
  <si>
    <t>Atlas.ti, Q2CA (qualitative and quantitative content-analysis)</t>
  </si>
  <si>
    <t>IBM SPSS, correlation analysis</t>
  </si>
  <si>
    <t>institutional, discourse and narrative analysis (esp. official statements, speeches)</t>
  </si>
  <si>
    <t>expert-assigned scores (1-2-3)</t>
  </si>
  <si>
    <t>expert-assigned scores (0-0.5-1-2-3)</t>
  </si>
  <si>
    <t>expert-assigned scores (0-0.5-1-2)</t>
  </si>
  <si>
    <t>expert-assigned scores (-1-0-1)</t>
  </si>
  <si>
    <t>institutional, event, discourse and narrative analysis (esp. official statements, speeches)</t>
  </si>
  <si>
    <t>content analysis (partnership-related manifestos)</t>
  </si>
  <si>
    <t>event and official discourse analysis</t>
  </si>
  <si>
    <t>event, discourse and narrative analysis (esp. official statements, speeches)</t>
  </si>
  <si>
    <t>expert-assigned scores (0-3)</t>
  </si>
  <si>
    <t>expert-assigned scores (-2-0)</t>
  </si>
  <si>
    <t>Research/Data Analysis/Measurement 
METHOD</t>
  </si>
  <si>
    <t>MEASURE &amp; MEASUREMENT</t>
  </si>
  <si>
    <t>expert-assigned scores (0-0.5-1-1.5-2-2.5-3-3.5-4)</t>
  </si>
  <si>
    <t>document and official discourse analysis</t>
  </si>
  <si>
    <t>q-ty all bilateral manifestos produced since partnership's 1st upgrade until 2015</t>
  </si>
  <si>
    <t>annual average of all bilateral manifestos produced since partnership's 1st upgrade until 2015</t>
  </si>
  <si>
    <t>coop areas comprehensiveness</t>
  </si>
  <si>
    <t>content (manifesto) analysis</t>
  </si>
  <si>
    <t>expert-assigned scores (0-1)</t>
  </si>
  <si>
    <t>expert-assigned scores (0-1-2-3-4)</t>
  </si>
  <si>
    <t>expert-assigned scores (1-2-3-4)</t>
  </si>
  <si>
    <t>applied formula: ind22 = (ind24/ind23)*100%</t>
  </si>
  <si>
    <t>no. of calendar years signifying the duration of partnership since its inception till 2015</t>
  </si>
  <si>
    <t>no. of calendar years signifying the 'effective' duration of partnership since its 1st upgrade till 2015</t>
  </si>
  <si>
    <t>document (manifesto) analysis, official communications (discourse)</t>
  </si>
  <si>
    <t>expert-assigned scores (0+1+1+2)</t>
  </si>
  <si>
    <t>document (manifesto and policy) analysis</t>
  </si>
  <si>
    <t>compound mean value of ind19 &amp; ind20</t>
  </si>
  <si>
    <t>compound mean value of ind21 &amp; ind25</t>
  </si>
  <si>
    <t>compound mean value of ind26 &amp; ind27</t>
  </si>
  <si>
    <t>compound mean value of DV1a, DV1b, DV1c and DV1d</t>
  </si>
  <si>
    <t>document (manifesto) analysis</t>
  </si>
  <si>
    <t>institutional and policy analysis, official statistics</t>
  </si>
  <si>
    <t>event analysis, official statistics and reporting</t>
  </si>
  <si>
    <t>expert-assigned scores (0+1+1+1+1)</t>
  </si>
  <si>
    <t>document (manifesto) analysis, official communications, public and academic discourse analysis</t>
  </si>
  <si>
    <t>compound mean value of ind40 &amp; ind41</t>
  </si>
  <si>
    <t>compound mean value of ind42, ind43 &amp; ind44</t>
  </si>
  <si>
    <t>compound mean value of ind45, ind46 &amp; ind47</t>
  </si>
  <si>
    <t>compound mean value of DV2a, DV2b &amp; DV2c</t>
  </si>
  <si>
    <t>developed personal diplomacy</t>
  </si>
  <si>
    <t>public (media) and political (satements, memoires) discourses, secondary literature</t>
  </si>
  <si>
    <t>document (manifesto) analysis, official communications (disourses)</t>
  </si>
  <si>
    <t>document (manifesto) analysis, official communications (disourses), seconary literature</t>
  </si>
  <si>
    <t>compound aggregate value of IV3a, IV3b &amp; IV3c</t>
  </si>
  <si>
    <t>expert-assigned scores (0-1-2-3)</t>
  </si>
  <si>
    <t>compound mean value of ind32 &amp;ind33</t>
  </si>
  <si>
    <t>expert-assigned scores (0-0.5-1)</t>
  </si>
  <si>
    <t>document (manifesto) analysis, official communications (disourses), institutional analysis</t>
  </si>
  <si>
    <t>compound mean value of ind30, ind31 &amp; ind34</t>
  </si>
  <si>
    <t>compound mean value of IV4a &amp; IV4b</t>
  </si>
  <si>
    <t>compound mean value of ind36 &amp; weithted (*2) ind37</t>
  </si>
  <si>
    <t>compound mean value of ind35, weithted (*2) ind38 &amp; ind39</t>
  </si>
  <si>
    <t>webcontent and event analysis, public and media discourse analysis</t>
  </si>
  <si>
    <t xml:space="preserve">Figure 18.1. 3D scatter plot: trust, cooperation willingness and cooperation sustainability </t>
  </si>
  <si>
    <r>
      <t>Source:</t>
    </r>
    <r>
      <rPr>
        <sz val="10"/>
        <color theme="1"/>
        <rFont val="Calibri"/>
        <family val="2"/>
        <scheme val="minor"/>
      </rPr>
      <t xml:space="preserve"> authors’ own analysis and presentation (</t>
    </r>
    <r>
      <rPr>
        <i/>
        <sz val="10"/>
        <color theme="1"/>
        <rFont val="Calibri"/>
        <family val="2"/>
        <scheme val="minor"/>
      </rPr>
      <t>SPSS</t>
    </r>
    <r>
      <rPr>
        <sz val="10"/>
        <color theme="1"/>
        <rFont val="Calibri"/>
        <family val="2"/>
        <scheme val="minor"/>
      </rPr>
      <t xml:space="preserve"> 3D scatter plot output)</t>
    </r>
  </si>
  <si>
    <t>Figure 18.2. 2D scatter plot: Strategic goals convergence and cooperation willingness</t>
  </si>
  <si>
    <r>
      <t>Source:</t>
    </r>
    <r>
      <rPr>
        <sz val="10"/>
        <color theme="1"/>
        <rFont val="Calibri"/>
        <family val="2"/>
        <scheme val="minor"/>
      </rPr>
      <t xml:space="preserve"> authors’ own analysis and presentation (</t>
    </r>
    <r>
      <rPr>
        <i/>
        <sz val="10"/>
        <color theme="1"/>
        <rFont val="Calibri"/>
        <family val="2"/>
        <scheme val="minor"/>
      </rPr>
      <t>Plotly</t>
    </r>
    <r>
      <rPr>
        <sz val="10"/>
        <color theme="1"/>
        <rFont val="Calibri"/>
        <family val="2"/>
        <scheme val="minor"/>
      </rPr>
      <t xml:space="preserve"> scatter plot outputs)</t>
    </r>
  </si>
  <si>
    <t>Figure 18.3. 2D scatter plot: Strategic roles convergence and cooperation willingness</t>
  </si>
  <si>
    <t>Figure 18.4. 2D scatter plot: Trust and cooperation sustainability</t>
  </si>
  <si>
    <t>Figure 18.5. 2D scatter plot: Unique bonds and cooperation sustainability</t>
  </si>
  <si>
    <r>
      <t>Source:</t>
    </r>
    <r>
      <rPr>
        <sz val="10"/>
        <color rgb="FF000000"/>
        <rFont val="Calibri"/>
        <family val="2"/>
        <scheme val="minor"/>
      </rPr>
      <t xml:space="preserve"> authors’ own analysis and presentation (</t>
    </r>
    <r>
      <rPr>
        <i/>
        <sz val="10"/>
        <color rgb="FF000000"/>
        <rFont val="Calibri"/>
        <family val="2"/>
        <scheme val="minor"/>
      </rPr>
      <t>Plotly</t>
    </r>
    <r>
      <rPr>
        <sz val="10"/>
        <color rgb="FF000000"/>
        <rFont val="Calibri"/>
        <family val="2"/>
        <scheme val="minor"/>
      </rPr>
      <t xml:space="preserve"> scatter plot outputs)</t>
    </r>
  </si>
  <si>
    <t xml:space="preserve">Figure 18.6. 2D scatter plot: Regularized bilateral strategic interactionism and cooperation sustainability </t>
  </si>
  <si>
    <r>
      <rPr>
        <sz val="11"/>
        <color theme="1"/>
        <rFont val="Calibri"/>
        <family val="2"/>
        <charset val="238"/>
        <scheme val="minor"/>
      </rPr>
      <t xml:space="preserve">Authors: </t>
    </r>
    <r>
      <rPr>
        <b/>
        <i/>
        <sz val="11"/>
        <color theme="1"/>
        <rFont val="Calibri"/>
        <family val="2"/>
        <scheme val="minor"/>
      </rPr>
      <t>Lucyna Czechowska, Agata Domachowska, Karolina Gawron-Tabor, Johanna Piechowiak-Lamparska,</t>
    </r>
  </si>
  <si>
    <r>
      <rPr>
        <sz val="11"/>
        <color theme="1"/>
        <rFont val="Calibri"/>
        <family val="2"/>
        <charset val="238"/>
        <scheme val="minor"/>
      </rPr>
      <t>Editor:</t>
    </r>
    <r>
      <rPr>
        <i/>
        <sz val="11"/>
        <color theme="1"/>
        <rFont val="Calibri"/>
        <family val="2"/>
        <scheme val="minor"/>
      </rPr>
      <t xml:space="preserve"> </t>
    </r>
    <r>
      <rPr>
        <b/>
        <i/>
        <sz val="11"/>
        <color theme="1"/>
        <rFont val="Calibri"/>
        <family val="2"/>
        <charset val="238"/>
        <scheme val="minor"/>
      </rPr>
      <t>Andriy Tyushka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</si>
</sst>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47" x14ac:knownFonts="1">
    <font>
      <sz val="12"/>
      <color theme="1"/>
      <name val="Calibri"/>
      <family val="2"/>
      <scheme val="minor"/>
    </font>
    <font>
      <sz val="11"/>
      <color theme="1"/>
      <name val="Calibri"/>
      <family val="2"/>
      <charset val="238"/>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i/>
      <sz val="12"/>
      <color theme="1"/>
      <name val="Calibri"/>
      <family val="2"/>
      <scheme val="minor"/>
    </font>
    <font>
      <sz val="12"/>
      <color rgb="FFFF0000"/>
      <name val="Calibri"/>
      <family val="2"/>
      <scheme val="minor"/>
    </font>
    <font>
      <sz val="11"/>
      <color theme="1"/>
      <name val="Calibri"/>
      <family val="2"/>
      <scheme val="minor"/>
    </font>
    <font>
      <b/>
      <i/>
      <sz val="12"/>
      <color rgb="FF000000"/>
      <name val="Calibri"/>
      <family val="2"/>
      <scheme val="minor"/>
    </font>
    <font>
      <sz val="12"/>
      <name val="Calibri"/>
      <family val="2"/>
      <scheme val="minor"/>
    </font>
    <font>
      <sz val="12"/>
      <color theme="1"/>
      <name val="Calibri"/>
      <family val="2"/>
      <scheme val="minor"/>
    </font>
    <font>
      <i/>
      <sz val="11"/>
      <color theme="1"/>
      <name val="Calibri"/>
      <family val="2"/>
      <scheme val="minor"/>
    </font>
    <font>
      <sz val="10"/>
      <name val="Arial"/>
      <family val="2"/>
      <charset val="238"/>
    </font>
    <font>
      <b/>
      <sz val="11"/>
      <color theme="1"/>
      <name val="Calibri"/>
      <family val="2"/>
      <charset val="238"/>
      <scheme val="minor"/>
    </font>
    <font>
      <b/>
      <sz val="11"/>
      <color theme="1"/>
      <name val="Calibri"/>
      <family val="2"/>
      <scheme val="minor"/>
    </font>
    <font>
      <b/>
      <i/>
      <sz val="11"/>
      <color theme="1"/>
      <name val="Calibri"/>
      <family val="2"/>
      <scheme val="minor"/>
    </font>
    <font>
      <sz val="8"/>
      <color rgb="FF222222"/>
      <name val="Arial"/>
      <family val="2"/>
      <charset val="238"/>
    </font>
    <font>
      <sz val="11"/>
      <name val="Calibri"/>
      <family val="2"/>
      <charset val="238"/>
      <scheme val="minor"/>
    </font>
    <font>
      <b/>
      <sz val="12"/>
      <color theme="1"/>
      <name val="Calibri"/>
      <family val="2"/>
      <charset val="238"/>
      <scheme val="minor"/>
    </font>
    <font>
      <sz val="11"/>
      <name val="Calibri"/>
      <family val="2"/>
      <scheme val="minor"/>
    </font>
    <font>
      <b/>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b/>
      <sz val="11"/>
      <name val="Calibri"/>
      <family val="2"/>
    </font>
    <font>
      <sz val="10"/>
      <color rgb="FF000000"/>
      <name val="Tahoma"/>
      <family val="2"/>
    </font>
    <font>
      <b/>
      <sz val="10"/>
      <color rgb="FF000000"/>
      <name val="Tahoma"/>
      <family val="2"/>
    </font>
    <font>
      <sz val="10"/>
      <color rgb="FF000000"/>
      <name val="Calibri"/>
      <family val="2"/>
      <scheme val="minor"/>
    </font>
    <font>
      <b/>
      <sz val="10"/>
      <color rgb="FF000000"/>
      <name val="Tahoma"/>
      <family val="34"/>
    </font>
    <font>
      <sz val="10"/>
      <color rgb="FF000000"/>
      <name val="Tahoma"/>
      <family val="34"/>
    </font>
    <font>
      <sz val="10"/>
      <color rgb="FF000000"/>
      <name val="Calibri"/>
      <family val="2"/>
    </font>
    <font>
      <i/>
      <u/>
      <sz val="10"/>
      <color rgb="FF000000"/>
      <name val="Calibri"/>
      <family val="2"/>
      <scheme val="minor"/>
    </font>
    <font>
      <i/>
      <u/>
      <sz val="10"/>
      <color rgb="FF000000"/>
      <name val="Calibri"/>
      <family val="2"/>
    </font>
    <font>
      <sz val="12"/>
      <color rgb="FF000000"/>
      <name val="Arial"/>
      <family val="2"/>
    </font>
    <font>
      <sz val="12"/>
      <color rgb="FF000000"/>
      <name val="Calibri"/>
      <family val="2"/>
    </font>
    <font>
      <i/>
      <sz val="10"/>
      <color rgb="FF000000"/>
      <name val="Calibri"/>
      <family val="2"/>
      <scheme val="minor"/>
    </font>
    <font>
      <u/>
      <sz val="10"/>
      <color rgb="FF000000"/>
      <name val="Calibri"/>
      <family val="2"/>
      <scheme val="minor"/>
    </font>
    <font>
      <sz val="12"/>
      <color theme="1"/>
      <name val="Calibri"/>
      <family val="2"/>
    </font>
    <font>
      <i/>
      <sz val="10"/>
      <color theme="1"/>
      <name val="Calibri"/>
      <family val="2"/>
      <scheme val="minor"/>
    </font>
    <font>
      <sz val="10"/>
      <color theme="1"/>
      <name val="Calibri"/>
      <family val="2"/>
      <scheme val="minor"/>
    </font>
    <font>
      <i/>
      <sz val="11"/>
      <color theme="1"/>
      <name val="Calibri"/>
      <family val="2"/>
      <charset val="238"/>
      <scheme val="minor"/>
    </font>
    <font>
      <b/>
      <i/>
      <sz val="11"/>
      <color theme="1"/>
      <name val="Calibri"/>
      <family val="2"/>
      <charset val="238"/>
      <scheme val="minor"/>
    </font>
  </fonts>
  <fills count="1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8926"/>
        <bgColor indexed="64"/>
      </patternFill>
    </fill>
    <fill>
      <patternFill patternType="solid">
        <fgColor rgb="FFC00000"/>
        <bgColor indexed="64"/>
      </patternFill>
    </fill>
    <fill>
      <patternFill patternType="solid">
        <fgColor theme="7"/>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theme="5"/>
        <bgColor indexed="64"/>
      </patternFill>
    </fill>
    <fill>
      <patternFill patternType="solid">
        <fgColor rgb="FF0070C0"/>
        <bgColor indexed="64"/>
      </patternFill>
    </fill>
    <fill>
      <patternFill patternType="solid">
        <fgColor rgb="FF00B050"/>
        <bgColor indexed="64"/>
      </patternFill>
    </fill>
    <fill>
      <patternFill patternType="solid">
        <fgColor theme="1"/>
        <bgColor indexed="64"/>
      </patternFill>
    </fill>
  </fills>
  <borders count="1">
    <border>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3" fillId="0" borderId="0" applyFont="0" applyFill="0" applyBorder="0" applyAlignment="0" applyProtection="0"/>
    <xf numFmtId="0" fontId="15" fillId="0" borderId="0">
      <alignment vertical="center"/>
    </xf>
  </cellStyleXfs>
  <cellXfs count="155">
    <xf numFmtId="0" fontId="0" fillId="0" borderId="0" xfId="0"/>
    <xf numFmtId="0" fontId="2" fillId="0" borderId="0" xfId="0" applyFont="1"/>
    <xf numFmtId="0" fontId="5" fillId="0" borderId="0" xfId="0" applyFont="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applyAlignment="1">
      <alignment horizontal="center"/>
    </xf>
    <xf numFmtId="0" fontId="0" fillId="3" borderId="0" xfId="0" applyFont="1" applyFill="1"/>
    <xf numFmtId="0" fontId="10" fillId="3" borderId="0" xfId="0" applyFont="1" applyFill="1" applyAlignment="1">
      <alignment horizontal="center" vertical="center" wrapText="1"/>
    </xf>
    <xf numFmtId="0" fontId="2" fillId="2" borderId="0" xfId="0" applyFont="1" applyFill="1" applyAlignment="1">
      <alignment horizontal="center" vertical="center" wrapText="1"/>
    </xf>
    <xf numFmtId="0" fontId="7" fillId="0" borderId="0" xfId="0" applyFont="1" applyAlignment="1">
      <alignment horizontal="center" vertical="center" wrapText="1"/>
    </xf>
    <xf numFmtId="0" fontId="0" fillId="0" borderId="0" xfId="0" applyFont="1" applyFill="1"/>
    <xf numFmtId="0" fontId="0" fillId="0" borderId="0" xfId="0" applyFont="1" applyAlignment="1">
      <alignment horizontal="center" vertical="center" wrapText="1"/>
    </xf>
    <xf numFmtId="0" fontId="0" fillId="0" borderId="0" xfId="0" applyFont="1" applyAlignment="1">
      <alignment horizontal="center" wrapText="1"/>
    </xf>
    <xf numFmtId="0" fontId="0" fillId="9" borderId="0" xfId="0" applyFont="1" applyFill="1"/>
    <xf numFmtId="0" fontId="0" fillId="9" borderId="0" xfId="0" applyFont="1" applyFill="1" applyAlignment="1">
      <alignment horizontal="center" wrapText="1"/>
    </xf>
    <xf numFmtId="0" fontId="2" fillId="0" borderId="0" xfId="0" applyFont="1" applyFill="1"/>
    <xf numFmtId="0" fontId="7" fillId="0" borderId="0" xfId="0" applyFont="1" applyFill="1" applyAlignment="1">
      <alignment horizontal="center" vertical="center" wrapText="1"/>
    </xf>
    <xf numFmtId="0" fontId="9" fillId="0" borderId="0" xfId="0" applyFont="1" applyFill="1"/>
    <xf numFmtId="0" fontId="8" fillId="10" borderId="0" xfId="0" applyFont="1" applyFill="1"/>
    <xf numFmtId="0" fontId="2" fillId="10" borderId="0" xfId="0" applyFont="1" applyFill="1" applyAlignment="1">
      <alignment horizontal="center" vertical="center" wrapText="1"/>
    </xf>
    <xf numFmtId="0" fontId="8" fillId="0" borderId="0" xfId="0" applyFont="1" applyFill="1" applyAlignment="1">
      <alignment horizontal="center" vertical="center" wrapText="1"/>
    </xf>
    <xf numFmtId="0" fontId="0" fillId="9" borderId="0" xfId="0" applyFont="1" applyFill="1" applyAlignment="1">
      <alignment horizontal="center" vertical="center" wrapText="1"/>
    </xf>
    <xf numFmtId="0" fontId="10" fillId="9" borderId="0" xfId="0" applyFont="1" applyFill="1" applyAlignment="1">
      <alignment horizontal="center" vertical="center" wrapText="1"/>
    </xf>
    <xf numFmtId="0" fontId="0" fillId="11" borderId="0" xfId="0" applyFont="1" applyFill="1"/>
    <xf numFmtId="0" fontId="0" fillId="11" borderId="0" xfId="0" applyFont="1" applyFill="1" applyAlignment="1">
      <alignment horizontal="center" wrapText="1"/>
    </xf>
    <xf numFmtId="0" fontId="2" fillId="4" borderId="0" xfId="0" applyFont="1" applyFill="1"/>
    <xf numFmtId="0" fontId="8" fillId="7" borderId="0" xfId="0" applyFont="1" applyFill="1" applyAlignment="1">
      <alignment horizontal="center" vertical="center" wrapText="1"/>
    </xf>
    <xf numFmtId="0" fontId="2" fillId="11" borderId="0" xfId="0" applyFont="1" applyFill="1"/>
    <xf numFmtId="0" fontId="2" fillId="10" borderId="0" xfId="0" applyFont="1" applyFill="1"/>
    <xf numFmtId="0" fontId="8" fillId="0" borderId="0" xfId="0" applyFont="1" applyAlignment="1">
      <alignment horizontal="right"/>
    </xf>
    <xf numFmtId="0" fontId="8" fillId="0" borderId="0" xfId="0" applyFont="1" applyFill="1"/>
    <xf numFmtId="2" fontId="7" fillId="11" borderId="0" xfId="0" applyNumberFormat="1" applyFont="1" applyFill="1"/>
    <xf numFmtId="0" fontId="13" fillId="11" borderId="0" xfId="0" applyFont="1" applyFill="1" applyAlignment="1">
      <alignment horizontal="center" vertical="center" wrapText="1"/>
    </xf>
    <xf numFmtId="0" fontId="2" fillId="4" borderId="0" xfId="0" applyFont="1" applyFill="1" applyAlignment="1">
      <alignment horizontal="center" vertical="center"/>
    </xf>
    <xf numFmtId="0" fontId="13" fillId="0" borderId="0" xfId="0" applyFont="1" applyAlignment="1">
      <alignment horizontal="center" vertical="center" wrapText="1"/>
    </xf>
    <xf numFmtId="2" fontId="13" fillId="11" borderId="0" xfId="0" applyNumberFormat="1" applyFont="1" applyFill="1"/>
    <xf numFmtId="0" fontId="13" fillId="0" borderId="0" xfId="0" applyFont="1" applyFill="1" applyAlignment="1">
      <alignment horizontal="center" vertical="center" wrapText="1"/>
    </xf>
    <xf numFmtId="2" fontId="13" fillId="3" borderId="0" xfId="0" applyNumberFormat="1" applyFont="1" applyFill="1"/>
    <xf numFmtId="0" fontId="13" fillId="11" borderId="0" xfId="0" applyFont="1" applyFill="1"/>
    <xf numFmtId="0" fontId="13" fillId="11" borderId="0" xfId="0" applyFont="1" applyFill="1" applyAlignment="1">
      <alignment horizontal="center" vertical="center"/>
    </xf>
    <xf numFmtId="0" fontId="7" fillId="0" borderId="0" xfId="0" applyFont="1" applyAlignment="1">
      <alignment horizontal="center" vertical="center" wrapText="1"/>
    </xf>
    <xf numFmtId="2" fontId="2" fillId="7" borderId="0" xfId="0" applyNumberFormat="1" applyFont="1" applyFill="1"/>
    <xf numFmtId="0" fontId="8" fillId="6" borderId="0" xfId="0" applyFont="1" applyFill="1" applyAlignment="1">
      <alignment horizontal="center" vertical="center" wrapText="1"/>
    </xf>
    <xf numFmtId="0" fontId="2" fillId="2" borderId="0" xfId="0" applyFont="1" applyFill="1"/>
    <xf numFmtId="2" fontId="2" fillId="2" borderId="0" xfId="0" applyNumberFormat="1" applyFont="1" applyFill="1"/>
    <xf numFmtId="2" fontId="8" fillId="6" borderId="0" xfId="0" applyNumberFormat="1" applyFont="1" applyFill="1"/>
    <xf numFmtId="0" fontId="2" fillId="4" borderId="0" xfId="0" applyFont="1" applyFill="1" applyAlignment="1">
      <alignment horizontal="center" vertical="center" wrapText="1"/>
    </xf>
    <xf numFmtId="0" fontId="8" fillId="10" borderId="0" xfId="0" applyFont="1" applyFill="1" applyAlignment="1">
      <alignment horizontal="center" vertical="center" wrapText="1"/>
    </xf>
    <xf numFmtId="0" fontId="2" fillId="0" borderId="0" xfId="0" applyFont="1" applyFill="1" applyAlignment="1">
      <alignment horizontal="left"/>
    </xf>
    <xf numFmtId="0" fontId="0" fillId="0" borderId="0" xfId="0" applyFont="1" applyFill="1" applyAlignment="1">
      <alignment horizontal="center" vertical="center" wrapText="1"/>
    </xf>
    <xf numFmtId="0" fontId="8" fillId="6" borderId="0" xfId="0" applyFont="1" applyFill="1"/>
    <xf numFmtId="164" fontId="8" fillId="6" borderId="0" xfId="0" applyNumberFormat="1" applyFont="1" applyFill="1" applyAlignment="1"/>
    <xf numFmtId="0" fontId="14" fillId="8" borderId="0" xfId="0" applyFont="1" applyFill="1" applyAlignment="1">
      <alignment horizontal="center" vertical="center" wrapText="1"/>
    </xf>
    <xf numFmtId="0" fontId="7" fillId="5" borderId="0" xfId="0" applyFont="1" applyFill="1"/>
    <xf numFmtId="164" fontId="8" fillId="6" borderId="0" xfId="0" applyNumberFormat="1" applyFont="1" applyFill="1"/>
    <xf numFmtId="0" fontId="10" fillId="0" borderId="0" xfId="0" applyFont="1" applyFill="1" applyAlignment="1">
      <alignment horizontal="center" vertical="center" wrapText="1"/>
    </xf>
    <xf numFmtId="0" fontId="12" fillId="3" borderId="0" xfId="0" applyFont="1" applyFill="1"/>
    <xf numFmtId="164" fontId="0" fillId="3" borderId="0" xfId="0" applyNumberFormat="1" applyFont="1" applyFill="1"/>
    <xf numFmtId="165" fontId="7" fillId="3" borderId="0" xfId="9" applyNumberFormat="1" applyFont="1" applyFill="1"/>
    <xf numFmtId="0" fontId="2" fillId="0" borderId="0" xfId="0" applyFont="1" applyAlignment="1">
      <alignment horizontal="left"/>
    </xf>
    <xf numFmtId="9" fontId="2" fillId="0" borderId="0" xfId="0" applyNumberFormat="1" applyFont="1" applyAlignment="1">
      <alignment horizontal="left"/>
    </xf>
    <xf numFmtId="2" fontId="2" fillId="9" borderId="0" xfId="0" applyNumberFormat="1" applyFont="1" applyFill="1" applyAlignment="1">
      <alignment horizontal="left" vertical="center" wrapText="1"/>
    </xf>
    <xf numFmtId="2" fontId="7" fillId="3" borderId="0" xfId="0" applyNumberFormat="1" applyFont="1" applyFill="1"/>
    <xf numFmtId="2" fontId="2" fillId="4" borderId="0" xfId="0" applyNumberFormat="1" applyFont="1" applyFill="1" applyAlignment="1">
      <alignment horizontal="center" vertical="center" wrapText="1"/>
    </xf>
    <xf numFmtId="0" fontId="15" fillId="0" borderId="0" xfId="10">
      <alignment vertical="center"/>
    </xf>
    <xf numFmtId="0" fontId="16" fillId="2" borderId="0" xfId="10" applyFont="1" applyFill="1" applyAlignment="1">
      <alignment horizontal="center"/>
    </xf>
    <xf numFmtId="0" fontId="16" fillId="0" borderId="0" xfId="10" applyFont="1" applyFill="1" applyAlignment="1">
      <alignment horizontal="center"/>
    </xf>
    <xf numFmtId="0" fontId="17" fillId="0" borderId="0" xfId="10" applyFont="1" applyFill="1" applyAlignment="1">
      <alignment horizontal="center"/>
    </xf>
    <xf numFmtId="0" fontId="18" fillId="0" borderId="0" xfId="10" applyFont="1" applyFill="1" applyBorder="1" applyAlignment="1">
      <alignment horizontal="center" vertical="center"/>
    </xf>
    <xf numFmtId="0" fontId="19" fillId="0" borderId="0" xfId="10" applyFont="1">
      <alignment vertical="center"/>
    </xf>
    <xf numFmtId="0" fontId="17" fillId="0" borderId="0" xfId="10" applyFont="1" applyFill="1" applyBorder="1" applyAlignment="1">
      <alignment horizontal="left" vertical="center"/>
    </xf>
    <xf numFmtId="0" fontId="16" fillId="0" borderId="0" xfId="10" applyFont="1" applyFill="1" applyBorder="1" applyAlignment="1">
      <alignment horizontal="left" vertical="center" wrapText="1"/>
    </xf>
    <xf numFmtId="0" fontId="21" fillId="0" borderId="0" xfId="10" applyFont="1" applyFill="1" applyBorder="1" applyAlignment="1">
      <alignment horizontal="left" vertical="center" wrapText="1"/>
    </xf>
    <xf numFmtId="0" fontId="22" fillId="0" borderId="0" xfId="10" applyFont="1" applyAlignment="1">
      <alignment horizontal="left"/>
    </xf>
    <xf numFmtId="0" fontId="20" fillId="0" borderId="0" xfId="10" applyFont="1" applyAlignment="1">
      <alignment vertical="center"/>
    </xf>
    <xf numFmtId="0" fontId="24" fillId="0" borderId="0" xfId="10" applyFont="1">
      <alignment vertical="center"/>
    </xf>
    <xf numFmtId="0" fontId="22" fillId="0" borderId="0" xfId="10" applyFont="1" applyFill="1" applyBorder="1" applyAlignment="1">
      <alignment horizontal="left" vertical="center" wrapText="1"/>
    </xf>
    <xf numFmtId="0" fontId="17" fillId="0" borderId="0" xfId="10" applyFont="1" applyAlignment="1">
      <alignment wrapText="1"/>
    </xf>
    <xf numFmtId="0" fontId="21" fillId="0" borderId="0" xfId="10" applyFont="1" applyFill="1" applyBorder="1" applyAlignment="1">
      <alignment horizontal="left" vertical="center"/>
    </xf>
    <xf numFmtId="0" fontId="22" fillId="0" borderId="0" xfId="10" applyFont="1" applyAlignment="1"/>
    <xf numFmtId="0" fontId="20" fillId="0" borderId="0" xfId="10" applyFont="1" applyAlignment="1"/>
    <xf numFmtId="0" fontId="10" fillId="0" borderId="0" xfId="10" applyFont="1" applyAlignment="1"/>
    <xf numFmtId="0" fontId="25" fillId="0" borderId="0" xfId="10" applyFont="1" applyAlignment="1"/>
    <xf numFmtId="0" fontId="26" fillId="0" borderId="0" xfId="10" applyFont="1" applyAlignment="1"/>
    <xf numFmtId="0" fontId="27" fillId="0" borderId="0" xfId="10" applyFont="1" applyAlignment="1">
      <alignment wrapText="1"/>
    </xf>
    <xf numFmtId="0" fontId="15" fillId="2" borderId="0" xfId="10" applyFill="1" applyAlignment="1"/>
    <xf numFmtId="0" fontId="15" fillId="0" borderId="0" xfId="10" applyAlignment="1">
      <alignment horizontal="left" vertical="center"/>
    </xf>
    <xf numFmtId="0" fontId="22" fillId="0" borderId="0" xfId="10" applyFont="1" applyFill="1" applyBorder="1" applyAlignment="1">
      <alignment horizontal="left" vertical="center"/>
    </xf>
    <xf numFmtId="0" fontId="17" fillId="0" borderId="0" xfId="10" applyFont="1" applyFill="1" applyBorder="1" applyAlignment="1">
      <alignment horizontal="center" vertical="center"/>
    </xf>
    <xf numFmtId="0" fontId="18" fillId="0" borderId="0" xfId="0" applyFont="1" applyAlignment="1">
      <alignment horizontal="center"/>
    </xf>
    <xf numFmtId="0" fontId="29" fillId="0" borderId="0" xfId="10" applyFont="1" applyAlignment="1">
      <alignment horizontal="center" vertical="center"/>
    </xf>
    <xf numFmtId="0" fontId="2"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Font="1" applyAlignment="1">
      <alignment horizontal="left" vertical="center" wrapText="1"/>
    </xf>
    <xf numFmtId="0" fontId="8" fillId="10" borderId="0" xfId="0" applyFont="1" applyFill="1" applyAlignment="1">
      <alignment horizontal="left" vertical="center" wrapText="1"/>
    </xf>
    <xf numFmtId="0" fontId="2" fillId="4" borderId="0" xfId="0" applyFont="1" applyFill="1" applyAlignment="1">
      <alignment horizontal="left" vertical="center" wrapText="1"/>
    </xf>
    <xf numFmtId="0" fontId="8" fillId="10" borderId="0" xfId="0" applyFont="1" applyFill="1" applyAlignment="1">
      <alignment horizontal="left"/>
    </xf>
    <xf numFmtId="0" fontId="2" fillId="4" borderId="0" xfId="0" applyFont="1" applyFill="1" applyAlignment="1">
      <alignment horizontal="left"/>
    </xf>
    <xf numFmtId="2" fontId="2" fillId="0" borderId="0" xfId="0" applyNumberFormat="1" applyFont="1" applyFill="1" applyAlignment="1">
      <alignment horizontal="left" vertical="center" wrapText="1"/>
    </xf>
    <xf numFmtId="9" fontId="2" fillId="0" borderId="0" xfId="0" applyNumberFormat="1" applyFont="1" applyFill="1" applyAlignment="1">
      <alignment horizontal="left"/>
    </xf>
    <xf numFmtId="0" fontId="2" fillId="4" borderId="0" xfId="0" applyFont="1" applyFill="1" applyAlignment="1"/>
    <xf numFmtId="0" fontId="2" fillId="4" borderId="0" xfId="0" applyFont="1" applyFill="1" applyAlignment="1">
      <alignment vertical="center" wrapText="1"/>
    </xf>
    <xf numFmtId="0" fontId="8" fillId="10" borderId="0" xfId="0" applyFont="1" applyFill="1" applyAlignment="1">
      <alignment vertical="center" wrapText="1"/>
    </xf>
    <xf numFmtId="0" fontId="0" fillId="0" borderId="0" xfId="0" applyFont="1" applyAlignment="1">
      <alignment vertical="center" wrapText="1"/>
    </xf>
    <xf numFmtId="0" fontId="0" fillId="0" borderId="0" xfId="0" applyFont="1" applyFill="1" applyAlignment="1">
      <alignment vertical="center" wrapText="1"/>
    </xf>
    <xf numFmtId="0" fontId="7" fillId="0" borderId="0" xfId="0" applyFont="1" applyFill="1" applyAlignment="1">
      <alignment vertical="center" wrapText="1"/>
    </xf>
    <xf numFmtId="0" fontId="7" fillId="0" borderId="0" xfId="0" applyFont="1" applyAlignment="1">
      <alignment vertical="center" wrapText="1"/>
    </xf>
    <xf numFmtId="0" fontId="8" fillId="10" borderId="0" xfId="0" applyFont="1" applyFill="1" applyAlignment="1"/>
    <xf numFmtId="0" fontId="8" fillId="0" borderId="0" xfId="0" applyFont="1" applyFill="1" applyAlignment="1">
      <alignment horizontal="right"/>
    </xf>
    <xf numFmtId="0" fontId="2" fillId="0" borderId="0" xfId="0" applyFont="1" applyFill="1" applyAlignment="1">
      <alignment horizontal="center" vertical="center"/>
    </xf>
    <xf numFmtId="2" fontId="2" fillId="0" borderId="0" xfId="0" applyNumberFormat="1" applyFont="1" applyFill="1" applyAlignment="1">
      <alignment horizontal="center" vertical="center" wrapText="1"/>
    </xf>
    <xf numFmtId="0" fontId="2" fillId="15" borderId="0" xfId="0" applyFont="1" applyFill="1"/>
    <xf numFmtId="0" fontId="8" fillId="15" borderId="0" xfId="0" applyFont="1" applyFill="1"/>
    <xf numFmtId="0" fontId="7" fillId="15" borderId="0" xfId="0" applyFont="1" applyFill="1"/>
    <xf numFmtId="0" fontId="0" fillId="15" borderId="0" xfId="0" applyFont="1" applyFill="1"/>
    <xf numFmtId="0" fontId="0" fillId="0" borderId="0" xfId="0" applyFont="1" applyAlignment="1">
      <alignment horizontal="left"/>
    </xf>
    <xf numFmtId="0" fontId="0" fillId="4" borderId="0" xfId="0" applyFont="1" applyFill="1" applyAlignment="1">
      <alignment horizontal="left"/>
    </xf>
    <xf numFmtId="0" fontId="0" fillId="10" borderId="0" xfId="0" applyFont="1" applyFill="1" applyAlignment="1">
      <alignment horizontal="left"/>
    </xf>
    <xf numFmtId="0" fontId="0" fillId="4" borderId="0" xfId="0" applyFont="1" applyFill="1" applyAlignment="1"/>
    <xf numFmtId="0" fontId="0" fillId="10" borderId="0" xfId="0" applyFont="1" applyFill="1" applyAlignment="1"/>
    <xf numFmtId="0" fontId="0" fillId="0" borderId="0" xfId="0" applyFont="1" applyAlignment="1"/>
    <xf numFmtId="0" fontId="0" fillId="0" borderId="0" xfId="0" applyFont="1" applyFill="1" applyAlignment="1">
      <alignment horizontal="left" vertical="center" wrapText="1"/>
    </xf>
    <xf numFmtId="0" fontId="0" fillId="15" borderId="0" xfId="0" applyFont="1" applyFill="1" applyAlignment="1">
      <alignment horizontal="left"/>
    </xf>
    <xf numFmtId="0" fontId="0" fillId="0" borderId="0" xfId="0" applyFont="1" applyFill="1" applyAlignment="1">
      <alignment horizontal="left"/>
    </xf>
    <xf numFmtId="0" fontId="2" fillId="2" borderId="0" xfId="0" applyFont="1" applyFill="1" applyAlignment="1">
      <alignment horizontal="center" vertical="center"/>
    </xf>
    <xf numFmtId="0" fontId="0" fillId="4" borderId="0" xfId="0" applyFont="1" applyFill="1"/>
    <xf numFmtId="0" fontId="38" fillId="0" borderId="0" xfId="0" applyFont="1"/>
    <xf numFmtId="0" fontId="38" fillId="0" borderId="0" xfId="0" applyFont="1" applyAlignment="1"/>
    <xf numFmtId="0" fontId="39" fillId="0" borderId="0" xfId="0" applyFont="1" applyFill="1" applyBorder="1"/>
    <xf numFmtId="0" fontId="8"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0" borderId="0" xfId="0" applyFont="1"/>
    <xf numFmtId="0" fontId="5" fillId="0" borderId="0" xfId="0" applyFont="1"/>
    <xf numFmtId="0" fontId="42" fillId="10" borderId="0" xfId="0" applyFont="1" applyFill="1"/>
    <xf numFmtId="0" fontId="0" fillId="10" borderId="0" xfId="0" applyFont="1" applyFill="1"/>
    <xf numFmtId="0" fontId="0" fillId="0" borderId="0" xfId="0" applyFont="1" applyFill="1" applyAlignment="1"/>
    <xf numFmtId="0" fontId="38" fillId="0" borderId="0" xfId="0" applyFont="1" applyFill="1"/>
    <xf numFmtId="0" fontId="7" fillId="0" borderId="0" xfId="0" applyFont="1"/>
    <xf numFmtId="0" fontId="43" fillId="0" borderId="0" xfId="0" applyFont="1"/>
    <xf numFmtId="0" fontId="43" fillId="0" borderId="0" xfId="0" applyFont="1" applyAlignment="1">
      <alignment vertical="center"/>
    </xf>
    <xf numFmtId="0" fontId="40" fillId="0" borderId="0" xfId="0" applyFont="1"/>
    <xf numFmtId="0" fontId="21" fillId="0" borderId="0" xfId="10" applyFont="1" applyFill="1" applyBorder="1" applyAlignment="1">
      <alignment horizontal="left" vertical="center" wrapText="1"/>
    </xf>
    <xf numFmtId="0" fontId="16" fillId="0" borderId="0" xfId="10" applyFont="1" applyFill="1" applyBorder="1" applyAlignment="1">
      <alignment horizontal="left" vertical="center"/>
    </xf>
    <xf numFmtId="2" fontId="2" fillId="9" borderId="0" xfId="0" applyNumberFormat="1" applyFont="1" applyFill="1" applyAlignment="1">
      <alignment horizontal="left" vertical="center" wrapText="1"/>
    </xf>
    <xf numFmtId="0" fontId="7" fillId="0" borderId="0" xfId="0" applyFont="1" applyAlignment="1">
      <alignment horizontal="center" vertical="center" wrapText="1"/>
    </xf>
    <xf numFmtId="0" fontId="8" fillId="7" borderId="0" xfId="0" applyFont="1" applyFill="1" applyAlignment="1">
      <alignment horizontal="center" vertical="center" wrapText="1"/>
    </xf>
    <xf numFmtId="2" fontId="8" fillId="9" borderId="0" xfId="0" applyNumberFormat="1" applyFont="1" applyFill="1" applyAlignment="1">
      <alignment horizontal="left" vertical="center" wrapText="1"/>
    </xf>
    <xf numFmtId="0" fontId="8" fillId="13" borderId="0" xfId="0" applyFont="1" applyFill="1" applyAlignment="1">
      <alignment horizontal="center"/>
    </xf>
    <xf numFmtId="0" fontId="8" fillId="14" borderId="0" xfId="0" applyFont="1" applyFill="1" applyAlignment="1">
      <alignment horizontal="center"/>
    </xf>
    <xf numFmtId="2" fontId="2" fillId="0" borderId="0" xfId="0" applyNumberFormat="1" applyFont="1" applyFill="1" applyAlignment="1">
      <alignment horizontal="left" vertical="center" wrapText="1"/>
    </xf>
    <xf numFmtId="0" fontId="8" fillId="12" borderId="0" xfId="0" applyFont="1" applyFill="1" applyAlignment="1">
      <alignment horizontal="center"/>
    </xf>
    <xf numFmtId="0" fontId="46" fillId="0" borderId="0" xfId="10" applyFont="1" applyFill="1" applyBorder="1" applyAlignment="1">
      <alignment horizontal="left" vertical="center"/>
    </xf>
    <xf numFmtId="0" fontId="45" fillId="0" borderId="0" xfId="10" applyFont="1" applyFill="1" applyAlignment="1">
      <alignment horizontal="center"/>
    </xf>
  </cellXfs>
  <cellStyles count="11">
    <cellStyle name="Hiperłącze" xfId="1" builtinId="8" hidden="1"/>
    <cellStyle name="Hiperłącze" xfId="3" builtinId="8" hidden="1"/>
    <cellStyle name="Hiperłącze" xfId="5" builtinId="8" hidden="1"/>
    <cellStyle name="Hiperłącze" xfId="7" builtinId="8" hidden="1"/>
    <cellStyle name="Normalny" xfId="0" builtinId="0"/>
    <cellStyle name="Normalny 2" xfId="10"/>
    <cellStyle name="Odwiedzone hiperłącze" xfId="2" builtinId="9" hidden="1"/>
    <cellStyle name="Odwiedzone hiperłącze" xfId="4" builtinId="9" hidden="1"/>
    <cellStyle name="Odwiedzone hiperłącze" xfId="6" builtinId="9" hidden="1"/>
    <cellStyle name="Odwiedzone hiperłącze" xfId="8" builtinId="9" hidden="1"/>
    <cellStyle name="Procentowy" xfId="9" builtinId="5"/>
  </cellStyles>
  <dxfs count="0"/>
  <tableStyles count="0" defaultTableStyle="TableStyleMedium9" defaultPivotStyle="PivotStyleMedium7"/>
  <colors>
    <mruColors>
      <color rgb="FFFF89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901700</xdr:colOff>
      <xdr:row>33</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EBB3405F-4613-5F4E-AF3A-49C90F3F6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70485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4</xdr:row>
      <xdr:rowOff>12700</xdr:rowOff>
    </xdr:from>
    <xdr:to>
      <xdr:col>12</xdr:col>
      <xdr:colOff>12700</xdr:colOff>
      <xdr:row>28</xdr:row>
      <xdr:rowOff>127000</xdr:rowOff>
    </xdr:to>
    <xdr:pic>
      <xdr:nvPicPr>
        <xdr:cNvPr id="2" name="Picture 1">
          <a:extLst>
            <a:ext uri="{FF2B5EF4-FFF2-40B4-BE49-F238E27FC236}">
              <a16:creationId xmlns:a16="http://schemas.microsoft.com/office/drawing/2014/main" xmlns="" id="{155BC17C-F19B-5E45-B3C4-5EEE187A70F6}"/>
            </a:ext>
          </a:extLst>
        </xdr:cNvPr>
        <xdr:cNvPicPr/>
      </xdr:nvPicPr>
      <xdr:blipFill>
        <a:blip xmlns:r="http://schemas.openxmlformats.org/officeDocument/2006/relationships" r:embed="rId1"/>
        <a:stretch>
          <a:fillRect/>
        </a:stretch>
      </xdr:blipFill>
      <xdr:spPr>
        <a:xfrm>
          <a:off x="1676400" y="1485900"/>
          <a:ext cx="8242300" cy="4991100"/>
        </a:xfrm>
        <a:prstGeom prst="rect">
          <a:avLst/>
        </a:prstGeom>
      </xdr:spPr>
    </xdr:pic>
    <xdr:clientData/>
  </xdr:twoCellAnchor>
  <xdr:twoCellAnchor editAs="oneCell">
    <xdr:from>
      <xdr:col>2</xdr:col>
      <xdr:colOff>0</xdr:colOff>
      <xdr:row>35</xdr:row>
      <xdr:rowOff>0</xdr:rowOff>
    </xdr:from>
    <xdr:to>
      <xdr:col>12</xdr:col>
      <xdr:colOff>38100</xdr:colOff>
      <xdr:row>56</xdr:row>
      <xdr:rowOff>114300</xdr:rowOff>
    </xdr:to>
    <xdr:pic>
      <xdr:nvPicPr>
        <xdr:cNvPr id="3" name="Picture 2">
          <a:extLst>
            <a:ext uri="{FF2B5EF4-FFF2-40B4-BE49-F238E27FC236}">
              <a16:creationId xmlns:a16="http://schemas.microsoft.com/office/drawing/2014/main" xmlns="" id="{28E922EE-AAA5-6944-8898-228805BB046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0" y="7772400"/>
          <a:ext cx="8293100" cy="4381500"/>
        </a:xfrm>
        <a:prstGeom prst="rect">
          <a:avLst/>
        </a:prstGeom>
      </xdr:spPr>
    </xdr:pic>
    <xdr:clientData/>
  </xdr:twoCellAnchor>
  <xdr:twoCellAnchor editAs="oneCell">
    <xdr:from>
      <xdr:col>2</xdr:col>
      <xdr:colOff>0</xdr:colOff>
      <xdr:row>62</xdr:row>
      <xdr:rowOff>0</xdr:rowOff>
    </xdr:from>
    <xdr:to>
      <xdr:col>12</xdr:col>
      <xdr:colOff>12700</xdr:colOff>
      <xdr:row>83</xdr:row>
      <xdr:rowOff>139700</xdr:rowOff>
    </xdr:to>
    <xdr:pic>
      <xdr:nvPicPr>
        <xdr:cNvPr id="4" name="Picture 3">
          <a:extLst>
            <a:ext uri="{FF2B5EF4-FFF2-40B4-BE49-F238E27FC236}">
              <a16:creationId xmlns:a16="http://schemas.microsoft.com/office/drawing/2014/main" xmlns="" id="{E9A0D3C9-29AE-4745-9C26-60A3F95E54B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1000" y="13258800"/>
          <a:ext cx="8267700" cy="4406900"/>
        </a:xfrm>
        <a:prstGeom prst="rect">
          <a:avLst/>
        </a:prstGeom>
      </xdr:spPr>
    </xdr:pic>
    <xdr:clientData/>
  </xdr:twoCellAnchor>
  <xdr:twoCellAnchor editAs="oneCell">
    <xdr:from>
      <xdr:col>2</xdr:col>
      <xdr:colOff>0</xdr:colOff>
      <xdr:row>89</xdr:row>
      <xdr:rowOff>0</xdr:rowOff>
    </xdr:from>
    <xdr:to>
      <xdr:col>12</xdr:col>
      <xdr:colOff>0</xdr:colOff>
      <xdr:row>113</xdr:row>
      <xdr:rowOff>0</xdr:rowOff>
    </xdr:to>
    <xdr:pic>
      <xdr:nvPicPr>
        <xdr:cNvPr id="5" name="Picture 4">
          <a:extLst>
            <a:ext uri="{FF2B5EF4-FFF2-40B4-BE49-F238E27FC236}">
              <a16:creationId xmlns:a16="http://schemas.microsoft.com/office/drawing/2014/main" xmlns="" id="{77B517B9-1DCC-804F-82B8-8C3D34DCFF1B}"/>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51000" y="18745200"/>
          <a:ext cx="8255000" cy="4876800"/>
        </a:xfrm>
        <a:prstGeom prst="rect">
          <a:avLst/>
        </a:prstGeom>
      </xdr:spPr>
    </xdr:pic>
    <xdr:clientData/>
  </xdr:twoCellAnchor>
  <xdr:twoCellAnchor editAs="oneCell">
    <xdr:from>
      <xdr:col>2</xdr:col>
      <xdr:colOff>0</xdr:colOff>
      <xdr:row>117</xdr:row>
      <xdr:rowOff>139700</xdr:rowOff>
    </xdr:from>
    <xdr:to>
      <xdr:col>12</xdr:col>
      <xdr:colOff>12700</xdr:colOff>
      <xdr:row>142</xdr:row>
      <xdr:rowOff>127000</xdr:rowOff>
    </xdr:to>
    <xdr:pic>
      <xdr:nvPicPr>
        <xdr:cNvPr id="6" name="Picture 5">
          <a:extLst>
            <a:ext uri="{FF2B5EF4-FFF2-40B4-BE49-F238E27FC236}">
              <a16:creationId xmlns:a16="http://schemas.microsoft.com/office/drawing/2014/main" xmlns="" id="{586EB51F-1728-FB45-8258-712E92BB742C}"/>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51000" y="24574500"/>
          <a:ext cx="8267700" cy="5067300"/>
        </a:xfrm>
        <a:prstGeom prst="rect">
          <a:avLst/>
        </a:prstGeom>
      </xdr:spPr>
    </xdr:pic>
    <xdr:clientData/>
  </xdr:twoCellAnchor>
  <xdr:twoCellAnchor editAs="oneCell">
    <xdr:from>
      <xdr:col>2</xdr:col>
      <xdr:colOff>0</xdr:colOff>
      <xdr:row>147</xdr:row>
      <xdr:rowOff>114300</xdr:rowOff>
    </xdr:from>
    <xdr:to>
      <xdr:col>11</xdr:col>
      <xdr:colOff>812800</xdr:colOff>
      <xdr:row>171</xdr:row>
      <xdr:rowOff>152400</xdr:rowOff>
    </xdr:to>
    <xdr:pic>
      <xdr:nvPicPr>
        <xdr:cNvPr id="7" name="Picture 6">
          <a:extLst>
            <a:ext uri="{FF2B5EF4-FFF2-40B4-BE49-F238E27FC236}">
              <a16:creationId xmlns:a16="http://schemas.microsoft.com/office/drawing/2014/main" xmlns="" id="{DCF7B284-9566-E24A-98CF-2D425617E6CE}"/>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51000" y="30645100"/>
          <a:ext cx="8242300" cy="4914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workbookViewId="0">
      <selection activeCell="D12" sqref="D12"/>
    </sheetView>
  </sheetViews>
  <sheetFormatPr defaultColWidth="8" defaultRowHeight="12.5" x14ac:dyDescent="0.35"/>
  <cols>
    <col min="1" max="1" width="7.5" style="64" customWidth="1"/>
    <col min="2" max="2" width="85.6640625" style="64" customWidth="1"/>
    <col min="3" max="16384" width="8" style="64"/>
  </cols>
  <sheetData>
    <row r="1" spans="1:19" ht="14.5" x14ac:dyDescent="0.35">
      <c r="B1" s="65" t="s">
        <v>190</v>
      </c>
    </row>
    <row r="2" spans="1:19" ht="14.5" x14ac:dyDescent="0.35">
      <c r="B2" s="66"/>
    </row>
    <row r="3" spans="1:19" ht="14.5" x14ac:dyDescent="0.35">
      <c r="B3" s="67" t="s">
        <v>198</v>
      </c>
    </row>
    <row r="4" spans="1:19" ht="14.5" x14ac:dyDescent="0.35">
      <c r="B4" s="67"/>
    </row>
    <row r="5" spans="1:19" ht="14.5" x14ac:dyDescent="0.35">
      <c r="B5" s="154" t="s">
        <v>333</v>
      </c>
    </row>
    <row r="6" spans="1:19" ht="14.5" x14ac:dyDescent="0.35">
      <c r="A6" s="86"/>
      <c r="B6" s="153" t="s">
        <v>332</v>
      </c>
    </row>
    <row r="7" spans="1:19" ht="14.5" x14ac:dyDescent="0.35">
      <c r="B7" s="89" t="s">
        <v>208</v>
      </c>
    </row>
    <row r="8" spans="1:19" x14ac:dyDescent="0.35">
      <c r="A8" s="69"/>
    </row>
    <row r="9" spans="1:19" ht="15.5" x14ac:dyDescent="0.35">
      <c r="B9" s="144" t="s">
        <v>199</v>
      </c>
      <c r="C9" s="144"/>
      <c r="D9" s="144"/>
      <c r="E9" s="144"/>
      <c r="F9" s="144"/>
      <c r="O9" s="143"/>
      <c r="P9" s="143"/>
      <c r="Q9" s="143"/>
      <c r="R9" s="143"/>
      <c r="S9" s="143"/>
    </row>
    <row r="10" spans="1:19" ht="15.5" x14ac:dyDescent="0.35">
      <c r="B10" s="87" t="s">
        <v>200</v>
      </c>
      <c r="C10" s="71"/>
      <c r="D10" s="71"/>
      <c r="E10" s="71"/>
      <c r="F10" s="71"/>
      <c r="O10" s="143"/>
      <c r="P10" s="143"/>
      <c r="Q10" s="143"/>
      <c r="R10" s="143"/>
      <c r="S10" s="143"/>
    </row>
    <row r="11" spans="1:19" ht="15.5" x14ac:dyDescent="0.35">
      <c r="B11" s="88" t="s">
        <v>201</v>
      </c>
      <c r="C11" s="71"/>
      <c r="D11" s="71"/>
      <c r="E11" s="71"/>
      <c r="F11" s="71"/>
      <c r="O11" s="72"/>
      <c r="P11" s="72"/>
      <c r="Q11" s="72"/>
      <c r="R11" s="72"/>
      <c r="S11" s="72"/>
    </row>
    <row r="12" spans="1:19" ht="15.5" x14ac:dyDescent="0.35">
      <c r="B12" s="73" t="s">
        <v>209</v>
      </c>
      <c r="C12" s="71"/>
      <c r="D12" s="71"/>
      <c r="E12" s="71"/>
      <c r="F12" s="71"/>
      <c r="O12" s="143"/>
      <c r="P12" s="143"/>
      <c r="Q12" s="143"/>
      <c r="R12" s="143"/>
      <c r="S12" s="143"/>
    </row>
    <row r="13" spans="1:19" ht="15.5" x14ac:dyDescent="0.35">
      <c r="B13" s="90" t="s">
        <v>210</v>
      </c>
      <c r="C13" s="74"/>
      <c r="D13" s="74"/>
      <c r="E13" s="74"/>
      <c r="F13" s="74"/>
      <c r="O13" s="143"/>
      <c r="P13" s="143"/>
      <c r="Q13" s="143"/>
      <c r="R13" s="143"/>
      <c r="S13" s="143"/>
    </row>
    <row r="14" spans="1:19" ht="15.5" x14ac:dyDescent="0.35">
      <c r="B14" s="70" t="s">
        <v>202</v>
      </c>
      <c r="C14" s="74"/>
      <c r="D14" s="74"/>
      <c r="E14" s="74"/>
      <c r="F14" s="74"/>
      <c r="O14" s="72"/>
      <c r="P14" s="72"/>
      <c r="Q14" s="72"/>
      <c r="R14" s="72"/>
      <c r="S14" s="72"/>
    </row>
    <row r="15" spans="1:19" ht="15.5" x14ac:dyDescent="0.35">
      <c r="B15" s="70"/>
      <c r="C15" s="71"/>
      <c r="D15" s="71"/>
      <c r="E15" s="71"/>
      <c r="F15" s="71"/>
      <c r="O15" s="75"/>
      <c r="P15" s="75"/>
      <c r="Q15" s="75"/>
      <c r="R15" s="75"/>
      <c r="S15" s="75"/>
    </row>
    <row r="16" spans="1:19" ht="15.5" x14ac:dyDescent="0.35">
      <c r="B16" s="70"/>
      <c r="C16" s="71"/>
      <c r="D16" s="71"/>
      <c r="E16" s="71"/>
      <c r="F16" s="71"/>
      <c r="O16" s="75"/>
      <c r="P16" s="75"/>
      <c r="Q16" s="75"/>
      <c r="R16" s="75"/>
      <c r="S16" s="75"/>
    </row>
    <row r="17" spans="2:19" ht="15.5" x14ac:dyDescent="0.35">
      <c r="B17" s="68" t="s">
        <v>191</v>
      </c>
      <c r="C17" s="71"/>
      <c r="D17" s="71"/>
      <c r="E17" s="71"/>
      <c r="F17" s="71"/>
      <c r="O17" s="75"/>
      <c r="P17" s="75"/>
      <c r="Q17" s="75"/>
      <c r="R17" s="75"/>
      <c r="S17" s="75"/>
    </row>
    <row r="18" spans="2:19" ht="15.5" x14ac:dyDescent="0.35">
      <c r="B18" s="70"/>
      <c r="C18" s="71"/>
      <c r="D18" s="71"/>
      <c r="E18" s="71"/>
      <c r="F18" s="71"/>
      <c r="O18" s="75"/>
      <c r="P18" s="75"/>
      <c r="Q18" s="75"/>
      <c r="R18" s="75"/>
      <c r="S18" s="75"/>
    </row>
    <row r="19" spans="2:19" ht="15.5" x14ac:dyDescent="0.35">
      <c r="B19" s="70"/>
      <c r="C19" s="71"/>
      <c r="D19" s="71"/>
      <c r="E19" s="71"/>
      <c r="F19" s="71"/>
      <c r="O19" s="75"/>
      <c r="P19" s="75"/>
      <c r="Q19" s="75"/>
      <c r="R19" s="75"/>
      <c r="S19" s="75"/>
    </row>
    <row r="20" spans="2:19" ht="43.5" x14ac:dyDescent="0.35">
      <c r="B20" s="76" t="s">
        <v>192</v>
      </c>
      <c r="C20" s="71"/>
      <c r="D20" s="71"/>
      <c r="E20" s="71"/>
      <c r="F20" s="71"/>
      <c r="O20" s="75"/>
      <c r="P20" s="75"/>
      <c r="Q20" s="75"/>
      <c r="R20" s="75"/>
      <c r="S20" s="75"/>
    </row>
    <row r="21" spans="2:19" ht="29" x14ac:dyDescent="0.35">
      <c r="B21" s="77" t="s">
        <v>193</v>
      </c>
      <c r="C21" s="74"/>
      <c r="D21" s="74"/>
      <c r="E21" s="74"/>
      <c r="F21" s="74"/>
      <c r="O21" s="78"/>
      <c r="P21" s="75"/>
      <c r="Q21" s="75"/>
      <c r="R21" s="75"/>
      <c r="S21" s="75"/>
    </row>
    <row r="22" spans="2:19" ht="16" customHeight="1" x14ac:dyDescent="0.35">
      <c r="B22" s="79" t="s">
        <v>194</v>
      </c>
      <c r="C22" s="80"/>
      <c r="D22" s="80"/>
      <c r="E22" s="80"/>
      <c r="F22" s="80"/>
      <c r="O22" s="78"/>
      <c r="P22" s="75"/>
      <c r="Q22" s="75"/>
      <c r="R22" s="75"/>
      <c r="S22" s="75"/>
    </row>
    <row r="23" spans="2:19" ht="17" customHeight="1" x14ac:dyDescent="0.35">
      <c r="B23" s="81" t="s">
        <v>195</v>
      </c>
      <c r="C23" s="80"/>
      <c r="D23" s="80"/>
      <c r="E23" s="80"/>
      <c r="F23" s="80"/>
      <c r="O23" s="143"/>
      <c r="P23" s="143"/>
      <c r="Q23" s="143"/>
      <c r="R23" s="143"/>
      <c r="S23" s="143"/>
    </row>
    <row r="24" spans="2:19" ht="14.5" x14ac:dyDescent="0.35">
      <c r="B24" s="79"/>
      <c r="C24" s="80"/>
      <c r="D24" s="80"/>
      <c r="E24" s="80"/>
      <c r="F24" s="80"/>
    </row>
    <row r="25" spans="2:19" ht="14.5" x14ac:dyDescent="0.35">
      <c r="B25" s="82" t="s">
        <v>196</v>
      </c>
      <c r="C25" s="80"/>
      <c r="D25" s="80"/>
      <c r="E25" s="80"/>
      <c r="F25" s="80"/>
    </row>
    <row r="26" spans="2:19" ht="14.5" x14ac:dyDescent="0.35">
      <c r="B26" s="80" t="s">
        <v>203</v>
      </c>
      <c r="C26" s="80"/>
      <c r="D26" s="80"/>
      <c r="E26" s="80"/>
      <c r="F26" s="80"/>
    </row>
    <row r="27" spans="2:19" ht="14.5" x14ac:dyDescent="0.35">
      <c r="B27" s="80" t="s">
        <v>204</v>
      </c>
      <c r="C27" s="80"/>
      <c r="D27" s="80"/>
      <c r="E27" s="80"/>
      <c r="F27" s="80"/>
    </row>
    <row r="28" spans="2:19" ht="14.5" x14ac:dyDescent="0.35">
      <c r="B28" s="80" t="s">
        <v>205</v>
      </c>
      <c r="C28" s="80"/>
      <c r="D28" s="80"/>
      <c r="E28" s="80"/>
      <c r="F28" s="80"/>
    </row>
    <row r="29" spans="2:19" ht="14.5" x14ac:dyDescent="0.35">
      <c r="B29" s="80"/>
      <c r="C29" s="80"/>
      <c r="D29" s="80"/>
      <c r="E29" s="80"/>
      <c r="F29" s="80"/>
    </row>
    <row r="30" spans="2:19" ht="14.5" x14ac:dyDescent="0.35">
      <c r="B30" s="80"/>
    </row>
    <row r="31" spans="2:19" ht="14.5" x14ac:dyDescent="0.35">
      <c r="B31" s="80"/>
    </row>
    <row r="34" spans="2:2" ht="36" customHeight="1" x14ac:dyDescent="0.5">
      <c r="B34" s="83"/>
    </row>
    <row r="35" spans="2:2" ht="37.5" x14ac:dyDescent="0.25">
      <c r="B35" s="84" t="s">
        <v>197</v>
      </c>
    </row>
    <row r="36" spans="2:2" x14ac:dyDescent="0.25">
      <c r="B36" s="85"/>
    </row>
  </sheetData>
  <mergeCells count="6">
    <mergeCell ref="O23:S23"/>
    <mergeCell ref="B9:F9"/>
    <mergeCell ref="O9:S9"/>
    <mergeCell ref="O10:S10"/>
    <mergeCell ref="O12:S12"/>
    <mergeCell ref="O13:S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23"/>
  <sheetViews>
    <sheetView workbookViewId="0">
      <pane xSplit="2" ySplit="4" topLeftCell="C12" activePane="bottomRight" state="frozen"/>
      <selection pane="topRight" activeCell="C1" sqref="C1"/>
      <selection pane="bottomLeft" activeCell="A4" sqref="A4"/>
      <selection pane="bottomRight" activeCell="C5" sqref="C5"/>
    </sheetView>
  </sheetViews>
  <sheetFormatPr defaultColWidth="0" defaultRowHeight="15.5" zeroHeight="1" x14ac:dyDescent="0.35"/>
  <cols>
    <col min="1" max="1" width="10.83203125" style="4" customWidth="1"/>
    <col min="2" max="2" width="18" style="3" customWidth="1"/>
    <col min="3" max="3" width="15.1640625" style="3" customWidth="1"/>
    <col min="4" max="4" width="9.83203125" style="3" customWidth="1"/>
    <col min="5" max="5" width="14.6640625" style="3" customWidth="1"/>
    <col min="6" max="6" width="14.5" style="3" customWidth="1"/>
    <col min="7" max="7" width="13.6640625" style="3" customWidth="1"/>
    <col min="8" max="8" width="13.83203125" style="3" customWidth="1"/>
    <col min="9" max="9" width="13" style="3" customWidth="1"/>
    <col min="10" max="10" width="15.1640625" style="3" customWidth="1"/>
    <col min="11" max="11" width="14" style="3" customWidth="1"/>
    <col min="12" max="12" width="13.6640625" style="3" customWidth="1"/>
    <col min="13" max="13" width="16" style="3" customWidth="1"/>
    <col min="14" max="14" width="10.1640625" style="3" customWidth="1"/>
    <col min="15" max="15" width="14.5" style="3" customWidth="1"/>
    <col min="16" max="17" width="12" style="3" customWidth="1"/>
    <col min="18" max="18" width="10.6640625" style="3" customWidth="1"/>
    <col min="19" max="19" width="12" style="3" customWidth="1"/>
    <col min="20" max="20" width="11.83203125" style="3" customWidth="1"/>
    <col min="21" max="21" width="10.6640625" style="3" customWidth="1"/>
    <col min="22" max="22" width="14.1640625" style="3" customWidth="1"/>
    <col min="23" max="23" width="13.5" style="3" customWidth="1"/>
    <col min="24" max="24" width="12.33203125" style="3" customWidth="1"/>
    <col min="25" max="25" width="10.83203125" style="10" customWidth="1"/>
    <col min="26" max="29" width="10.6640625" style="3" customWidth="1"/>
    <col min="30" max="30" width="11.1640625" style="3" customWidth="1"/>
    <col min="31" max="39" width="10.6640625" style="3" customWidth="1"/>
    <col min="40" max="40" width="12" style="3" customWidth="1"/>
    <col min="41" max="41" width="12.1640625" style="3" customWidth="1"/>
    <col min="42" max="42" width="13.33203125" style="3" customWidth="1"/>
    <col min="43" max="43" width="12" style="3" customWidth="1"/>
    <col min="44" max="44" width="10.6640625" style="10" customWidth="1"/>
    <col min="45" max="45" width="15.1640625" style="10" customWidth="1"/>
    <col min="46" max="46" width="15.6640625" style="3" customWidth="1"/>
    <col min="47" max="48" width="10.6640625" style="6" customWidth="1"/>
    <col min="49" max="49" width="12.6640625" style="3" customWidth="1"/>
    <col min="50" max="50" width="15.5" style="3" customWidth="1"/>
    <col min="51" max="51" width="14.1640625" style="3" customWidth="1"/>
    <col min="52" max="54" width="10.6640625" style="3" customWidth="1"/>
    <col min="55" max="55" width="12.83203125" style="3" customWidth="1"/>
    <col min="56" max="56" width="10.6640625" style="3" customWidth="1"/>
    <col min="57" max="58" width="14" style="3" customWidth="1"/>
    <col min="59" max="59" width="10.6640625" style="3" customWidth="1"/>
    <col min="60" max="60" width="16.5" style="3" customWidth="1"/>
    <col min="61" max="61" width="10.6640625" style="3" customWidth="1"/>
    <col min="62" max="62" width="16.6640625" style="3" customWidth="1"/>
    <col min="63" max="63" width="13.6640625" style="3" customWidth="1"/>
    <col min="64" max="64" width="11.6640625" style="3" customWidth="1"/>
    <col min="65" max="66" width="10.6640625" style="3" customWidth="1"/>
    <col min="67" max="67" width="13.6640625" style="3" customWidth="1"/>
    <col min="68" max="71" width="10.6640625" style="3" customWidth="1"/>
    <col min="72" max="72" width="12.6640625" style="3" customWidth="1"/>
    <col min="73" max="79" width="10.6640625" style="3" customWidth="1"/>
    <col min="80" max="80" width="16.6640625" style="3" customWidth="1"/>
    <col min="81" max="81" width="13" style="3" customWidth="1"/>
    <col min="82" max="83" width="10.6640625" style="3" customWidth="1"/>
    <col min="84" max="84" width="13.1640625" style="3" customWidth="1"/>
    <col min="85" max="92" width="10.6640625" style="3" customWidth="1"/>
    <col min="93" max="16384" width="10.6640625" style="3" hidden="1"/>
  </cols>
  <sheetData>
    <row r="1" spans="1:92" ht="66" customHeight="1" x14ac:dyDescent="0.35">
      <c r="A1" s="147" t="s">
        <v>110</v>
      </c>
      <c r="B1" s="147"/>
      <c r="C1" s="20"/>
      <c r="D1" s="20"/>
      <c r="E1" s="8" t="s">
        <v>41</v>
      </c>
      <c r="F1" s="42" t="s">
        <v>166</v>
      </c>
      <c r="G1" s="52" t="s">
        <v>168</v>
      </c>
      <c r="H1" s="7" t="s">
        <v>167</v>
      </c>
      <c r="I1" s="55"/>
      <c r="J1" s="20"/>
      <c r="L1" s="20"/>
      <c r="M1" s="20"/>
      <c r="N1" s="20"/>
      <c r="AP1" s="10"/>
      <c r="AT1" s="10"/>
      <c r="AU1" s="3"/>
      <c r="AV1" s="3"/>
    </row>
    <row r="2" spans="1:92" ht="36" customHeight="1" x14ac:dyDescent="0.35">
      <c r="A2" s="20"/>
      <c r="B2" s="20"/>
      <c r="C2" s="26"/>
      <c r="D2" s="23"/>
      <c r="E2" s="148" t="s">
        <v>174</v>
      </c>
      <c r="F2" s="148"/>
      <c r="G2" s="21"/>
      <c r="H2" s="22"/>
      <c r="I2" s="22"/>
      <c r="J2" s="21"/>
      <c r="K2" s="13"/>
      <c r="L2" s="13"/>
      <c r="M2" s="13"/>
      <c r="N2" s="23"/>
      <c r="O2" s="145" t="s">
        <v>173</v>
      </c>
      <c r="P2" s="145"/>
      <c r="Q2" s="21"/>
      <c r="R2" s="22"/>
      <c r="S2" s="22"/>
      <c r="T2" s="21"/>
      <c r="U2" s="13"/>
      <c r="V2" s="13"/>
      <c r="W2" s="13"/>
      <c r="X2" s="13"/>
      <c r="Y2" s="13"/>
      <c r="Z2" s="13"/>
      <c r="AA2" s="13"/>
      <c r="AB2" s="13"/>
      <c r="AC2" s="13"/>
      <c r="AD2" s="13"/>
      <c r="AE2" s="13"/>
      <c r="AF2" s="13"/>
      <c r="AG2" s="13"/>
      <c r="AH2" s="13"/>
      <c r="AI2" s="13"/>
      <c r="AJ2" s="13"/>
      <c r="AK2" s="13"/>
      <c r="AL2" s="13"/>
      <c r="AM2" s="13"/>
      <c r="AN2" s="13"/>
      <c r="AO2" s="13"/>
      <c r="AP2" s="13"/>
      <c r="AQ2" s="13"/>
      <c r="AR2" s="23"/>
      <c r="AS2" s="61" t="s">
        <v>170</v>
      </c>
      <c r="AT2" s="13"/>
      <c r="AU2" s="13"/>
      <c r="AV2" s="13"/>
      <c r="AW2" s="13"/>
      <c r="AX2" s="13"/>
      <c r="AY2" s="13"/>
      <c r="AZ2" s="13"/>
      <c r="BA2" s="13"/>
      <c r="BB2" s="13"/>
      <c r="BC2" s="13"/>
      <c r="BD2" s="13"/>
      <c r="BE2" s="13"/>
      <c r="BF2" s="13"/>
      <c r="BG2" s="13"/>
      <c r="BH2" s="13"/>
      <c r="BI2" s="23"/>
      <c r="BJ2" s="145" t="s">
        <v>175</v>
      </c>
      <c r="BK2" s="145"/>
      <c r="BL2" s="13"/>
      <c r="BM2" s="13"/>
      <c r="BN2" s="13"/>
      <c r="BO2" s="13"/>
      <c r="BP2" s="13"/>
      <c r="BQ2" s="13"/>
      <c r="BR2" s="13"/>
      <c r="BS2" s="13"/>
      <c r="BT2" s="13"/>
      <c r="BU2" s="13"/>
      <c r="BV2" s="13"/>
      <c r="BW2" s="13"/>
      <c r="BX2" s="13"/>
      <c r="BY2" s="13"/>
      <c r="BZ2" s="13"/>
      <c r="CA2" s="23"/>
      <c r="CB2" s="145" t="s">
        <v>189</v>
      </c>
      <c r="CC2" s="145"/>
      <c r="CD2" s="13"/>
      <c r="CE2" s="13"/>
      <c r="CF2" s="13"/>
      <c r="CG2" s="13"/>
      <c r="CH2" s="13"/>
      <c r="CI2" s="13"/>
      <c r="CJ2" s="13"/>
      <c r="CK2" s="13"/>
      <c r="CL2" s="13"/>
      <c r="CM2" s="13"/>
      <c r="CN2" s="23"/>
    </row>
    <row r="3" spans="1:92" x14ac:dyDescent="0.35">
      <c r="A3" s="146" t="s">
        <v>17</v>
      </c>
      <c r="B3" s="146" t="s">
        <v>42</v>
      </c>
      <c r="C3" s="147" t="s">
        <v>165</v>
      </c>
      <c r="D3" s="23"/>
      <c r="E3" s="25" t="s">
        <v>164</v>
      </c>
      <c r="F3" s="18" t="s">
        <v>156</v>
      </c>
      <c r="G3" s="48" t="s">
        <v>158</v>
      </c>
      <c r="H3" s="15" t="s">
        <v>159</v>
      </c>
      <c r="I3" s="1" t="s">
        <v>160</v>
      </c>
      <c r="J3" s="18" t="s">
        <v>157</v>
      </c>
      <c r="K3" s="1" t="s">
        <v>161</v>
      </c>
      <c r="L3" s="1" t="s">
        <v>162</v>
      </c>
      <c r="M3" s="1" t="s">
        <v>163</v>
      </c>
      <c r="N3" s="23"/>
      <c r="O3" s="25" t="s">
        <v>1</v>
      </c>
      <c r="P3" s="18" t="s">
        <v>3</v>
      </c>
      <c r="Q3" s="18" t="s">
        <v>4</v>
      </c>
      <c r="R3" s="18" t="s">
        <v>43</v>
      </c>
      <c r="S3" s="18" t="s">
        <v>5</v>
      </c>
      <c r="T3" s="18" t="s">
        <v>6</v>
      </c>
      <c r="U3" s="18" t="s">
        <v>44</v>
      </c>
      <c r="V3" s="25" t="s">
        <v>2</v>
      </c>
      <c r="W3" s="18" t="s">
        <v>47</v>
      </c>
      <c r="X3" s="18" t="s">
        <v>48</v>
      </c>
      <c r="Y3" s="13"/>
      <c r="Z3" s="1" t="s">
        <v>67</v>
      </c>
      <c r="AA3" s="1" t="s">
        <v>68</v>
      </c>
      <c r="AB3" s="1" t="s">
        <v>69</v>
      </c>
      <c r="AC3" s="1" t="s">
        <v>111</v>
      </c>
      <c r="AD3" s="1" t="s">
        <v>112</v>
      </c>
      <c r="AE3" s="1" t="s">
        <v>113</v>
      </c>
      <c r="AF3" s="1" t="s">
        <v>114</v>
      </c>
      <c r="AG3" s="1" t="s">
        <v>115</v>
      </c>
      <c r="AH3" s="1" t="s">
        <v>116</v>
      </c>
      <c r="AI3" s="1" t="s">
        <v>117</v>
      </c>
      <c r="AJ3" s="1" t="s">
        <v>118</v>
      </c>
      <c r="AK3" s="1" t="s">
        <v>119</v>
      </c>
      <c r="AL3" s="1" t="s">
        <v>120</v>
      </c>
      <c r="AM3" s="1" t="s">
        <v>121</v>
      </c>
      <c r="AN3" s="1" t="s">
        <v>122</v>
      </c>
      <c r="AO3" s="1" t="s">
        <v>123</v>
      </c>
      <c r="AP3" s="1" t="s">
        <v>124</v>
      </c>
      <c r="AQ3" s="15" t="s">
        <v>125</v>
      </c>
      <c r="AR3" s="23"/>
      <c r="AS3" s="25" t="s">
        <v>0</v>
      </c>
      <c r="AT3" s="18" t="s">
        <v>32</v>
      </c>
      <c r="AU3" s="1" t="s">
        <v>126</v>
      </c>
      <c r="AV3" s="1" t="s">
        <v>127</v>
      </c>
      <c r="AW3" s="18" t="s">
        <v>33</v>
      </c>
      <c r="AX3" s="59" t="s">
        <v>129</v>
      </c>
      <c r="AY3" s="59" t="s">
        <v>130</v>
      </c>
      <c r="AZ3" s="1" t="s">
        <v>131</v>
      </c>
      <c r="BA3" s="1" t="s">
        <v>132</v>
      </c>
      <c r="BB3" s="1" t="s">
        <v>133</v>
      </c>
      <c r="BC3" s="18" t="s">
        <v>61</v>
      </c>
      <c r="BD3" s="1" t="s">
        <v>134</v>
      </c>
      <c r="BE3" s="60" t="s">
        <v>135</v>
      </c>
      <c r="BF3" s="60" t="s">
        <v>136</v>
      </c>
      <c r="BG3" s="59" t="s">
        <v>137</v>
      </c>
      <c r="BH3" s="18" t="s">
        <v>62</v>
      </c>
      <c r="BI3" s="27"/>
      <c r="BJ3" s="25" t="s">
        <v>70</v>
      </c>
      <c r="BK3" s="18" t="s">
        <v>71</v>
      </c>
      <c r="BL3" s="18" t="s">
        <v>72</v>
      </c>
      <c r="BM3" s="18" t="s">
        <v>73</v>
      </c>
      <c r="BN3" s="25" t="s">
        <v>74</v>
      </c>
      <c r="BO3" s="28" t="s">
        <v>75</v>
      </c>
      <c r="BP3" s="1" t="s">
        <v>138</v>
      </c>
      <c r="BQ3" s="29" t="s">
        <v>139</v>
      </c>
      <c r="BR3" s="1" t="s">
        <v>140</v>
      </c>
      <c r="BS3" s="1" t="s">
        <v>141</v>
      </c>
      <c r="BT3" s="1" t="s">
        <v>142</v>
      </c>
      <c r="BU3" s="28" t="s">
        <v>76</v>
      </c>
      <c r="BV3" s="30" t="s">
        <v>143</v>
      </c>
      <c r="BW3" s="1" t="s">
        <v>144</v>
      </c>
      <c r="BX3" s="1" t="s">
        <v>145</v>
      </c>
      <c r="BY3" s="1" t="s">
        <v>146</v>
      </c>
      <c r="BZ3" s="1" t="s">
        <v>147</v>
      </c>
      <c r="CA3" s="31"/>
      <c r="CB3" s="25" t="s">
        <v>77</v>
      </c>
      <c r="CC3" s="18" t="s">
        <v>78</v>
      </c>
      <c r="CD3" s="1" t="s">
        <v>148</v>
      </c>
      <c r="CE3" s="1" t="s">
        <v>149</v>
      </c>
      <c r="CF3" s="18" t="s">
        <v>79</v>
      </c>
      <c r="CG3" s="1" t="s">
        <v>150</v>
      </c>
      <c r="CH3" s="1" t="s">
        <v>151</v>
      </c>
      <c r="CI3" s="1" t="s">
        <v>152</v>
      </c>
      <c r="CJ3" s="18" t="s">
        <v>80</v>
      </c>
      <c r="CK3" s="1" t="s">
        <v>153</v>
      </c>
      <c r="CL3" s="1" t="s">
        <v>154</v>
      </c>
      <c r="CM3" s="1" t="s">
        <v>155</v>
      </c>
      <c r="CN3" s="31"/>
    </row>
    <row r="4" spans="1:92" s="12" customFormat="1" ht="93" x14ac:dyDescent="0.35">
      <c r="A4" s="146"/>
      <c r="B4" s="146"/>
      <c r="C4" s="147"/>
      <c r="D4" s="24"/>
      <c r="E4" s="46" t="s">
        <v>101</v>
      </c>
      <c r="F4" s="47" t="s">
        <v>102</v>
      </c>
      <c r="G4" s="49" t="s">
        <v>103</v>
      </c>
      <c r="H4" s="49" t="s">
        <v>104</v>
      </c>
      <c r="I4" s="11" t="s">
        <v>105</v>
      </c>
      <c r="J4" s="47" t="s">
        <v>106</v>
      </c>
      <c r="K4" s="11" t="s">
        <v>107</v>
      </c>
      <c r="L4" s="11" t="s">
        <v>108</v>
      </c>
      <c r="M4" s="11" t="s">
        <v>109</v>
      </c>
      <c r="N4" s="24"/>
      <c r="O4" s="46" t="s">
        <v>63</v>
      </c>
      <c r="P4" s="47" t="s">
        <v>179</v>
      </c>
      <c r="Q4" s="47" t="s">
        <v>180</v>
      </c>
      <c r="R4" s="19" t="s">
        <v>7</v>
      </c>
      <c r="S4" s="47" t="s">
        <v>181</v>
      </c>
      <c r="T4" s="47" t="s">
        <v>182</v>
      </c>
      <c r="U4" s="19" t="s">
        <v>8</v>
      </c>
      <c r="V4" s="46" t="s">
        <v>64</v>
      </c>
      <c r="W4" s="47" t="s">
        <v>56</v>
      </c>
      <c r="X4" s="47" t="s">
        <v>183</v>
      </c>
      <c r="Y4" s="14"/>
      <c r="Z4" s="2" t="s">
        <v>16</v>
      </c>
      <c r="AA4" s="9" t="s">
        <v>9</v>
      </c>
      <c r="AB4" s="9" t="s">
        <v>10</v>
      </c>
      <c r="AC4" s="9" t="s">
        <v>11</v>
      </c>
      <c r="AD4" s="11" t="s">
        <v>52</v>
      </c>
      <c r="AE4" s="11" t="s">
        <v>53</v>
      </c>
      <c r="AF4" s="2" t="s">
        <v>45</v>
      </c>
      <c r="AG4" s="11" t="s">
        <v>12</v>
      </c>
      <c r="AH4" s="9" t="s">
        <v>13</v>
      </c>
      <c r="AI4" s="9" t="s">
        <v>14</v>
      </c>
      <c r="AJ4" s="9" t="s">
        <v>15</v>
      </c>
      <c r="AK4" s="11" t="s">
        <v>54</v>
      </c>
      <c r="AL4" s="11" t="s">
        <v>55</v>
      </c>
      <c r="AM4" s="2" t="s">
        <v>46</v>
      </c>
      <c r="AN4" s="11" t="s">
        <v>49</v>
      </c>
      <c r="AO4" s="11" t="s">
        <v>50</v>
      </c>
      <c r="AP4" s="11" t="s">
        <v>51</v>
      </c>
      <c r="AQ4" s="11" t="s">
        <v>57</v>
      </c>
      <c r="AR4" s="24"/>
      <c r="AS4" s="46" t="s">
        <v>66</v>
      </c>
      <c r="AT4" s="47" t="s">
        <v>169</v>
      </c>
      <c r="AU4" s="11" t="s">
        <v>34</v>
      </c>
      <c r="AV4" s="11" t="s">
        <v>35</v>
      </c>
      <c r="AW4" s="47" t="s">
        <v>36</v>
      </c>
      <c r="AX4" s="49" t="s">
        <v>65</v>
      </c>
      <c r="AY4" s="16" t="s">
        <v>128</v>
      </c>
      <c r="AZ4" s="40" t="s">
        <v>59</v>
      </c>
      <c r="BA4" s="40" t="s">
        <v>58</v>
      </c>
      <c r="BB4" s="11" t="s">
        <v>60</v>
      </c>
      <c r="BC4" s="47" t="s">
        <v>37</v>
      </c>
      <c r="BD4" s="11" t="s">
        <v>38</v>
      </c>
      <c r="BE4" s="49" t="s">
        <v>171</v>
      </c>
      <c r="BF4" s="16" t="s">
        <v>172</v>
      </c>
      <c r="BG4" s="40" t="s">
        <v>39</v>
      </c>
      <c r="BH4" s="47" t="s">
        <v>40</v>
      </c>
      <c r="BI4" s="32"/>
      <c r="BJ4" s="33" t="s">
        <v>81</v>
      </c>
      <c r="BK4" s="47" t="s">
        <v>309</v>
      </c>
      <c r="BL4" s="47" t="s">
        <v>82</v>
      </c>
      <c r="BM4" s="47" t="s">
        <v>83</v>
      </c>
      <c r="BN4" s="33" t="s">
        <v>84</v>
      </c>
      <c r="BO4" s="47" t="s">
        <v>85</v>
      </c>
      <c r="BP4" s="11" t="s">
        <v>86</v>
      </c>
      <c r="BQ4" s="16" t="s">
        <v>87</v>
      </c>
      <c r="BR4" s="11" t="s">
        <v>176</v>
      </c>
      <c r="BS4" s="11" t="s">
        <v>177</v>
      </c>
      <c r="BT4" s="11" t="s">
        <v>178</v>
      </c>
      <c r="BU4" s="47" t="s">
        <v>88</v>
      </c>
      <c r="BV4" s="16" t="s">
        <v>184</v>
      </c>
      <c r="BW4" s="11" t="s">
        <v>185</v>
      </c>
      <c r="BX4" s="11" t="s">
        <v>186</v>
      </c>
      <c r="BY4" s="11" t="s">
        <v>187</v>
      </c>
      <c r="BZ4" s="11" t="s">
        <v>188</v>
      </c>
      <c r="CA4" s="35"/>
      <c r="CB4" s="63" t="s">
        <v>89</v>
      </c>
      <c r="CC4" s="47" t="s">
        <v>90</v>
      </c>
      <c r="CD4" s="36" t="s">
        <v>91</v>
      </c>
      <c r="CE4" s="34" t="s">
        <v>92</v>
      </c>
      <c r="CF4" s="19" t="s">
        <v>93</v>
      </c>
      <c r="CG4" s="34" t="s">
        <v>94</v>
      </c>
      <c r="CH4" s="34" t="s">
        <v>95</v>
      </c>
      <c r="CI4" s="34" t="s">
        <v>96</v>
      </c>
      <c r="CJ4" s="19" t="s">
        <v>97</v>
      </c>
      <c r="CK4" s="34" t="s">
        <v>98</v>
      </c>
      <c r="CL4" s="34" t="s">
        <v>99</v>
      </c>
      <c r="CM4" s="34" t="s">
        <v>100</v>
      </c>
      <c r="CN4" s="35"/>
    </row>
    <row r="5" spans="1:92" x14ac:dyDescent="0.35">
      <c r="A5" s="5">
        <v>1</v>
      </c>
      <c r="B5" s="1" t="s">
        <v>18</v>
      </c>
      <c r="C5" s="41">
        <f>AVERAGE(AS5,CB5)</f>
        <v>1.2430555555555556</v>
      </c>
      <c r="D5" s="23"/>
      <c r="E5" s="44">
        <f>AVERAGE(F5,J5)</f>
        <v>1.1666666666666665</v>
      </c>
      <c r="F5" s="45">
        <f>AVERAGE(G5:I5)</f>
        <v>1</v>
      </c>
      <c r="G5" s="37">
        <v>1</v>
      </c>
      <c r="H5" s="37">
        <v>1</v>
      </c>
      <c r="I5" s="37">
        <v>1</v>
      </c>
      <c r="J5" s="45">
        <f t="shared" ref="J5:J17" si="0">AVERAGE(K5:M5)</f>
        <v>1.3333333333333333</v>
      </c>
      <c r="K5" s="37">
        <v>3</v>
      </c>
      <c r="L5" s="37">
        <v>3</v>
      </c>
      <c r="M5" s="37">
        <v>-2</v>
      </c>
      <c r="N5" s="23"/>
      <c r="O5" s="43">
        <f>ROUND(AVERAGE(P5,Q5,R5,S5,T5,U5),3)</f>
        <v>3.9E-2</v>
      </c>
      <c r="P5" s="50">
        <f>ROUND(SUM(AA5/Z5,AB5/Z5*0.5)-(AC5/Z5),3)</f>
        <v>7.6999999999999999E-2</v>
      </c>
      <c r="Q5" s="50">
        <f t="shared" ref="Q5:Q8" si="1">AD5</f>
        <v>-0.184</v>
      </c>
      <c r="R5" s="53">
        <f t="shared" ref="R5:R8" si="2">ROUND(AVERAGE(AE5,AF5),3)</f>
        <v>-4.7E-2</v>
      </c>
      <c r="S5" s="50">
        <f t="shared" ref="S5:S8" si="3">ROUND(SUM(AH5/AG5,AI5/AG5*0.5)-(AJ5/AG5),3)</f>
        <v>0.32100000000000001</v>
      </c>
      <c r="T5" s="50">
        <f t="shared" ref="T5:T8" si="4">AK5</f>
        <v>-0.13300000000000001</v>
      </c>
      <c r="U5" s="53">
        <f t="shared" ref="U5:U8" si="5">ROUND(AVERAGE(AL5,AM5),3)</f>
        <v>0.2</v>
      </c>
      <c r="V5" s="43">
        <f>ROUND(AVERAGE(W5,X5),3)</f>
        <v>0.61099999999999999</v>
      </c>
      <c r="W5" s="50">
        <f>AP5</f>
        <v>0.22199999999999998</v>
      </c>
      <c r="X5" s="50">
        <f>AQ5</f>
        <v>1</v>
      </c>
      <c r="Y5" s="13"/>
      <c r="Z5" s="6">
        <v>13</v>
      </c>
      <c r="AA5" s="6">
        <v>4</v>
      </c>
      <c r="AB5" s="6">
        <v>4</v>
      </c>
      <c r="AC5" s="6">
        <v>5</v>
      </c>
      <c r="AD5" s="6">
        <v>-0.184</v>
      </c>
      <c r="AE5" s="6">
        <v>-0.21199999999999999</v>
      </c>
      <c r="AF5" s="6">
        <v>0.11799999999999999</v>
      </c>
      <c r="AG5" s="6">
        <v>14</v>
      </c>
      <c r="AH5" s="6">
        <v>4</v>
      </c>
      <c r="AI5" s="6">
        <v>7</v>
      </c>
      <c r="AJ5" s="6">
        <v>3</v>
      </c>
      <c r="AK5" s="6">
        <v>-0.13300000000000001</v>
      </c>
      <c r="AL5" s="6">
        <v>0.39</v>
      </c>
      <c r="AM5" s="6">
        <v>8.9999999999999993E-3</v>
      </c>
      <c r="AN5" s="6">
        <v>0.254</v>
      </c>
      <c r="AO5" s="6">
        <v>0.47599999999999998</v>
      </c>
      <c r="AP5" s="6">
        <f>IF(AN5&gt;AO5,(AN5-AO5),(AO5-AN5))</f>
        <v>0.22199999999999998</v>
      </c>
      <c r="AQ5" s="6">
        <v>1</v>
      </c>
      <c r="AR5" s="23"/>
      <c r="AS5" s="43">
        <f>ROUND(AVERAGE(AT5,AW5,BC5,BH5),3)</f>
        <v>1.375</v>
      </c>
      <c r="AT5" s="50">
        <f>ROUND(AVERAGE(AU5,AV5),3)</f>
        <v>1.5</v>
      </c>
      <c r="AU5" s="6">
        <v>1</v>
      </c>
      <c r="AV5" s="6">
        <v>2</v>
      </c>
      <c r="AW5" s="50">
        <f>ROUND(AVERAGE(AX5,BB5),3)</f>
        <v>1</v>
      </c>
      <c r="AX5" s="6">
        <v>1</v>
      </c>
      <c r="AY5" s="58">
        <f>BA5/AZ5</f>
        <v>0.1951219512195122</v>
      </c>
      <c r="AZ5" s="6">
        <v>41</v>
      </c>
      <c r="BA5" s="6">
        <v>8</v>
      </c>
      <c r="BB5" s="6">
        <v>1</v>
      </c>
      <c r="BC5" s="50">
        <f>ROUND(AVERAGE(BD5, BE5),3)</f>
        <v>1</v>
      </c>
      <c r="BD5" s="6">
        <v>1</v>
      </c>
      <c r="BE5" s="6">
        <v>1</v>
      </c>
      <c r="BF5" s="6">
        <f>ROUND(BG5/BA5,3)</f>
        <v>1.5</v>
      </c>
      <c r="BG5" s="6">
        <v>12</v>
      </c>
      <c r="BH5" s="50">
        <v>2</v>
      </c>
      <c r="BI5" s="35"/>
      <c r="BJ5" s="44">
        <f>SUM(BK5,BL5,BM5)</f>
        <v>1</v>
      </c>
      <c r="BK5" s="45">
        <v>0</v>
      </c>
      <c r="BL5" s="45">
        <v>0</v>
      </c>
      <c r="BM5" s="45">
        <v>1</v>
      </c>
      <c r="BN5" s="44">
        <f>AVERAGE(BO5,BU5)</f>
        <v>2.9166666666666665</v>
      </c>
      <c r="BO5" s="45">
        <f>AVERAGE(BP5,BQ5,BT5)</f>
        <v>1.8333333333333333</v>
      </c>
      <c r="BP5" s="37">
        <v>3</v>
      </c>
      <c r="BQ5" s="62">
        <f>AVERAGE(BR5:BS5)</f>
        <v>1.5</v>
      </c>
      <c r="BR5" s="37">
        <v>1</v>
      </c>
      <c r="BS5" s="37">
        <v>2</v>
      </c>
      <c r="BT5" s="37">
        <v>1</v>
      </c>
      <c r="BU5" s="45">
        <f>AVERAGE(BV5,BY5*2,BZ5)</f>
        <v>4</v>
      </c>
      <c r="BV5" s="62">
        <f>AVERAGE(BW5,BX5*2)</f>
        <v>5</v>
      </c>
      <c r="BW5" s="37">
        <v>2</v>
      </c>
      <c r="BX5" s="37">
        <v>4</v>
      </c>
      <c r="BY5" s="37">
        <v>3</v>
      </c>
      <c r="BZ5" s="37">
        <v>1</v>
      </c>
      <c r="CA5" s="38"/>
      <c r="CB5" s="44">
        <f>AVERAGE(CC5,CF5,CJ5)</f>
        <v>1.1111111111111112</v>
      </c>
      <c r="CC5" s="45">
        <f>AVERAGE(CD5:CE5)</f>
        <v>1</v>
      </c>
      <c r="CD5" s="37">
        <v>1</v>
      </c>
      <c r="CE5" s="37">
        <v>1</v>
      </c>
      <c r="CF5" s="45">
        <f>AVERAGE(CG5:CI5)</f>
        <v>2</v>
      </c>
      <c r="CG5" s="37">
        <v>3</v>
      </c>
      <c r="CH5" s="37">
        <v>1</v>
      </c>
      <c r="CI5" s="37">
        <v>2</v>
      </c>
      <c r="CJ5" s="45">
        <f>AVERAGE(CK5:CM5)</f>
        <v>0.33333333333333331</v>
      </c>
      <c r="CK5" s="37">
        <v>1</v>
      </c>
      <c r="CL5" s="37">
        <v>0</v>
      </c>
      <c r="CM5" s="37">
        <v>0</v>
      </c>
      <c r="CN5" s="38"/>
    </row>
    <row r="6" spans="1:92" x14ac:dyDescent="0.35">
      <c r="A6" s="5">
        <v>2</v>
      </c>
      <c r="B6" s="1" t="s">
        <v>19</v>
      </c>
      <c r="C6" s="41">
        <f t="shared" ref="C6:C17" si="6">AVERAGE(AS6,CB6)</f>
        <v>1.3908333333333331</v>
      </c>
      <c r="D6" s="23"/>
      <c r="E6" s="44">
        <f t="shared" ref="E6:E17" si="7">AVERAGE(F6,J6)</f>
        <v>1.25</v>
      </c>
      <c r="F6" s="45">
        <f t="shared" ref="F6:F17" si="8">AVERAGE(G6:I6)</f>
        <v>1.1666666666666667</v>
      </c>
      <c r="G6" s="37">
        <v>0.5</v>
      </c>
      <c r="H6" s="37">
        <v>2</v>
      </c>
      <c r="I6" s="37">
        <v>1</v>
      </c>
      <c r="J6" s="45">
        <f t="shared" si="0"/>
        <v>1.3333333333333333</v>
      </c>
      <c r="K6" s="37">
        <v>3</v>
      </c>
      <c r="L6" s="37">
        <v>3</v>
      </c>
      <c r="M6" s="37">
        <v>-2</v>
      </c>
      <c r="N6" s="23"/>
      <c r="O6" s="43">
        <f t="shared" ref="O6:O8" si="9">ROUND(AVERAGE(P6,Q6,R6,S6,T6,U6),3)</f>
        <v>0.33300000000000002</v>
      </c>
      <c r="P6" s="50">
        <f t="shared" ref="P6:P8" si="10">ROUND(SUM(AA6/Z6,AB6/Z6*0.5)-(AC6/Z6),3)</f>
        <v>0.55300000000000005</v>
      </c>
      <c r="Q6" s="50">
        <f t="shared" si="1"/>
        <v>-0.60799999999999998</v>
      </c>
      <c r="R6" s="53">
        <f t="shared" si="2"/>
        <v>0.248</v>
      </c>
      <c r="S6" s="50">
        <f t="shared" si="3"/>
        <v>0.96699999999999997</v>
      </c>
      <c r="T6" s="50">
        <f t="shared" si="4"/>
        <v>0.53600000000000003</v>
      </c>
      <c r="U6" s="53">
        <f t="shared" si="5"/>
        <v>0.30099999999999999</v>
      </c>
      <c r="V6" s="43">
        <f t="shared" ref="V6:V17" si="11">ROUND(AVERAGE(W6,X6),3)</f>
        <v>1.6080000000000001</v>
      </c>
      <c r="W6" s="50">
        <f t="shared" ref="W6:W17" si="12">AP6</f>
        <v>0.21600000000000003</v>
      </c>
      <c r="X6" s="50">
        <f t="shared" ref="X6:X17" si="13">AQ6</f>
        <v>3</v>
      </c>
      <c r="Y6" s="13"/>
      <c r="Z6" s="6">
        <v>19</v>
      </c>
      <c r="AA6" s="6">
        <v>5</v>
      </c>
      <c r="AB6" s="6">
        <v>13</v>
      </c>
      <c r="AC6" s="6">
        <v>1</v>
      </c>
      <c r="AD6" s="6">
        <v>-0.60799999999999998</v>
      </c>
      <c r="AE6" s="6">
        <v>0.192</v>
      </c>
      <c r="AF6" s="6">
        <v>0.30299999999999999</v>
      </c>
      <c r="AG6" s="6">
        <v>15</v>
      </c>
      <c r="AH6" s="6">
        <v>14</v>
      </c>
      <c r="AI6" s="6">
        <v>1</v>
      </c>
      <c r="AJ6" s="6">
        <v>0</v>
      </c>
      <c r="AK6" s="6">
        <v>0.53600000000000003</v>
      </c>
      <c r="AL6" s="6">
        <v>0.27200000000000002</v>
      </c>
      <c r="AM6" s="6">
        <v>0.33</v>
      </c>
      <c r="AN6" s="6">
        <v>0.11700000000000001</v>
      </c>
      <c r="AO6" s="6">
        <v>0.33300000000000002</v>
      </c>
      <c r="AP6" s="6">
        <f t="shared" ref="AP6:AP17" si="14">IF(AN6&gt;AO6,(AN6-AO6),(AO6-AN6))</f>
        <v>0.21600000000000003</v>
      </c>
      <c r="AQ6" s="6">
        <v>3</v>
      </c>
      <c r="AR6" s="23"/>
      <c r="AS6" s="43">
        <f t="shared" ref="AS6:AS17" si="15">ROUND(AVERAGE(AT6,AW6,BC6,BH6),3)</f>
        <v>1.375</v>
      </c>
      <c r="AT6" s="50">
        <f t="shared" ref="AT6:AT17" si="16">ROUND(AVERAGE(AU6,AV6),3)</f>
        <v>2.5</v>
      </c>
      <c r="AU6" s="6">
        <v>1</v>
      </c>
      <c r="AV6" s="6">
        <v>4</v>
      </c>
      <c r="AW6" s="50">
        <f t="shared" ref="AW6:AW17" si="17">ROUND(AVERAGE(AX6,BB6),3)</f>
        <v>1</v>
      </c>
      <c r="AX6" s="6">
        <v>1</v>
      </c>
      <c r="AY6" s="58">
        <f t="shared" ref="AY6:AY17" si="18">BA6/AZ6</f>
        <v>0.15789473684210525</v>
      </c>
      <c r="AZ6" s="6">
        <v>38</v>
      </c>
      <c r="BA6" s="6">
        <v>6</v>
      </c>
      <c r="BB6" s="6">
        <v>1</v>
      </c>
      <c r="BC6" s="50">
        <f t="shared" ref="BC6:BC17" si="19">ROUND(AVERAGE(BD6, BE6),3)</f>
        <v>1</v>
      </c>
      <c r="BD6" s="6">
        <v>1</v>
      </c>
      <c r="BE6" s="6">
        <v>1</v>
      </c>
      <c r="BF6" s="6">
        <f t="shared" ref="BF6:BF17" si="20">ROUND(BG6/BA6,3)</f>
        <v>1.833</v>
      </c>
      <c r="BG6" s="6">
        <v>11</v>
      </c>
      <c r="BH6" s="50">
        <v>1</v>
      </c>
      <c r="BI6" s="35"/>
      <c r="BJ6" s="44">
        <f t="shared" ref="BJ6:BJ17" si="21">SUM(BK6,BL6,BM6)</f>
        <v>1</v>
      </c>
      <c r="BK6" s="45">
        <v>0</v>
      </c>
      <c r="BL6" s="45">
        <v>0</v>
      </c>
      <c r="BM6" s="45">
        <v>1</v>
      </c>
      <c r="BN6" s="44">
        <f t="shared" ref="BN6:BN17" si="22">AVERAGE(BO6,BU6)</f>
        <v>2.6666666666666665</v>
      </c>
      <c r="BO6" s="45">
        <f t="shared" ref="BO6:BO17" si="23">AVERAGE(BP6,BQ6,BT6)</f>
        <v>1.8333333333333333</v>
      </c>
      <c r="BP6" s="37">
        <v>3</v>
      </c>
      <c r="BQ6" s="62">
        <f t="shared" ref="BQ6:BQ17" si="24">AVERAGE(BR6:BS6)</f>
        <v>1.5</v>
      </c>
      <c r="BR6" s="37">
        <v>1</v>
      </c>
      <c r="BS6" s="37">
        <v>2</v>
      </c>
      <c r="BT6" s="37">
        <v>1</v>
      </c>
      <c r="BU6" s="45">
        <f t="shared" ref="BU6:BU17" si="25">AVERAGE(BV6,BY6*2,BZ6)</f>
        <v>3.5</v>
      </c>
      <c r="BV6" s="62">
        <f t="shared" ref="BV6:BV17" si="26">AVERAGE(BW6,BX6*2)</f>
        <v>5.5</v>
      </c>
      <c r="BW6" s="37">
        <v>3</v>
      </c>
      <c r="BX6" s="37">
        <v>4</v>
      </c>
      <c r="BY6" s="37">
        <v>2</v>
      </c>
      <c r="BZ6" s="37">
        <v>1</v>
      </c>
      <c r="CA6" s="39"/>
      <c r="CB6" s="44">
        <f t="shared" ref="CB6:CB17" si="27">AVERAGE(CC6,CF6,CJ6)</f>
        <v>1.4066666666666665</v>
      </c>
      <c r="CC6" s="45">
        <f t="shared" ref="CC6:CC17" si="28">AVERAGE(CD6:CE6)</f>
        <v>1</v>
      </c>
      <c r="CD6" s="37">
        <v>1</v>
      </c>
      <c r="CE6" s="37">
        <v>1</v>
      </c>
      <c r="CF6" s="45">
        <f t="shared" ref="CF6:CF17" si="29">AVERAGE(CG6:CI6)</f>
        <v>2</v>
      </c>
      <c r="CG6" s="37">
        <v>4</v>
      </c>
      <c r="CH6" s="37">
        <v>1</v>
      </c>
      <c r="CI6" s="37">
        <v>1</v>
      </c>
      <c r="CJ6" s="45">
        <f t="shared" ref="CJ6:CJ17" si="30">AVERAGE(CK6:CM6)</f>
        <v>1.22</v>
      </c>
      <c r="CK6" s="37">
        <v>0.66</v>
      </c>
      <c r="CL6" s="37">
        <v>1</v>
      </c>
      <c r="CM6" s="37">
        <v>2</v>
      </c>
      <c r="CN6" s="39"/>
    </row>
    <row r="7" spans="1:92" x14ac:dyDescent="0.35">
      <c r="A7" s="5">
        <v>3</v>
      </c>
      <c r="B7" s="1" t="s">
        <v>20</v>
      </c>
      <c r="C7" s="41">
        <f t="shared" si="6"/>
        <v>1.580111111111111</v>
      </c>
      <c r="D7" s="23"/>
      <c r="E7" s="44">
        <f t="shared" si="7"/>
        <v>2</v>
      </c>
      <c r="F7" s="45">
        <f t="shared" si="8"/>
        <v>2</v>
      </c>
      <c r="G7" s="37">
        <v>3</v>
      </c>
      <c r="H7" s="37">
        <v>2</v>
      </c>
      <c r="I7" s="37">
        <v>1</v>
      </c>
      <c r="J7" s="45">
        <f t="shared" si="0"/>
        <v>2</v>
      </c>
      <c r="K7" s="37">
        <v>3</v>
      </c>
      <c r="L7" s="37">
        <v>3</v>
      </c>
      <c r="M7" s="37">
        <v>0</v>
      </c>
      <c r="N7" s="23"/>
      <c r="O7" s="43">
        <f t="shared" si="9"/>
        <v>0.376</v>
      </c>
      <c r="P7" s="50">
        <f t="shared" si="10"/>
        <v>0.57099999999999995</v>
      </c>
      <c r="Q7" s="50">
        <f t="shared" si="1"/>
        <v>-0.17199999999999999</v>
      </c>
      <c r="R7" s="53">
        <f t="shared" si="2"/>
        <v>2.8000000000000001E-2</v>
      </c>
      <c r="S7" s="50">
        <f t="shared" si="3"/>
        <v>0.86699999999999999</v>
      </c>
      <c r="T7" s="50">
        <f t="shared" si="4"/>
        <v>0.71099999999999997</v>
      </c>
      <c r="U7" s="53">
        <f t="shared" si="5"/>
        <v>0.251</v>
      </c>
      <c r="V7" s="43">
        <f t="shared" si="11"/>
        <v>0.82</v>
      </c>
      <c r="W7" s="50">
        <f t="shared" si="12"/>
        <v>0.6399999999999999</v>
      </c>
      <c r="X7" s="50">
        <f t="shared" si="13"/>
        <v>1</v>
      </c>
      <c r="Y7" s="13"/>
      <c r="Z7" s="6">
        <v>21</v>
      </c>
      <c r="AA7" s="6">
        <v>6</v>
      </c>
      <c r="AB7" s="6">
        <v>14</v>
      </c>
      <c r="AC7" s="6">
        <v>1</v>
      </c>
      <c r="AD7" s="6">
        <v>-0.17199999999999999</v>
      </c>
      <c r="AE7" s="6">
        <v>-0.108</v>
      </c>
      <c r="AF7" s="6">
        <v>0.16300000000000001</v>
      </c>
      <c r="AG7" s="6">
        <v>15</v>
      </c>
      <c r="AH7" s="6">
        <v>11</v>
      </c>
      <c r="AI7" s="6">
        <v>4</v>
      </c>
      <c r="AJ7" s="6">
        <v>0</v>
      </c>
      <c r="AK7" s="6">
        <v>0.71099999999999997</v>
      </c>
      <c r="AL7" s="6">
        <v>0.20699999999999999</v>
      </c>
      <c r="AM7" s="6">
        <v>0.29499999999999998</v>
      </c>
      <c r="AN7" s="6">
        <v>5.6000000000000001E-2</v>
      </c>
      <c r="AO7" s="6">
        <v>0.69599999999999995</v>
      </c>
      <c r="AP7" s="6">
        <f t="shared" si="14"/>
        <v>0.6399999999999999</v>
      </c>
      <c r="AQ7" s="6">
        <v>1</v>
      </c>
      <c r="AR7" s="23"/>
      <c r="AS7" s="43">
        <f t="shared" si="15"/>
        <v>1.9379999999999999</v>
      </c>
      <c r="AT7" s="50">
        <f t="shared" si="16"/>
        <v>2.5</v>
      </c>
      <c r="AU7" s="6">
        <v>1</v>
      </c>
      <c r="AV7" s="6">
        <v>4</v>
      </c>
      <c r="AW7" s="50">
        <f t="shared" si="17"/>
        <v>2</v>
      </c>
      <c r="AX7" s="6">
        <v>3</v>
      </c>
      <c r="AY7" s="58">
        <f t="shared" si="18"/>
        <v>0.63157894736842102</v>
      </c>
      <c r="AZ7" s="6">
        <v>19</v>
      </c>
      <c r="BA7" s="6">
        <v>12</v>
      </c>
      <c r="BB7" s="6">
        <v>1</v>
      </c>
      <c r="BC7" s="50">
        <f t="shared" si="19"/>
        <v>2.25</v>
      </c>
      <c r="BD7" s="6">
        <v>1</v>
      </c>
      <c r="BE7" s="6">
        <v>3.5</v>
      </c>
      <c r="BF7" s="6">
        <f t="shared" si="20"/>
        <v>6.8330000000000002</v>
      </c>
      <c r="BG7" s="6">
        <v>82</v>
      </c>
      <c r="BH7" s="50">
        <v>1</v>
      </c>
      <c r="BI7" s="35"/>
      <c r="BJ7" s="44">
        <f t="shared" si="21"/>
        <v>1</v>
      </c>
      <c r="BK7" s="45">
        <v>0</v>
      </c>
      <c r="BL7" s="45">
        <v>0</v>
      </c>
      <c r="BM7" s="45">
        <v>1</v>
      </c>
      <c r="BN7" s="44">
        <f t="shared" si="22"/>
        <v>3.083333333333333</v>
      </c>
      <c r="BO7" s="45">
        <f t="shared" si="23"/>
        <v>2.1666666666666665</v>
      </c>
      <c r="BP7" s="37">
        <v>3</v>
      </c>
      <c r="BQ7" s="62">
        <f t="shared" si="24"/>
        <v>2.5</v>
      </c>
      <c r="BR7" s="37">
        <v>3</v>
      </c>
      <c r="BS7" s="37">
        <v>2</v>
      </c>
      <c r="BT7" s="37">
        <v>1</v>
      </c>
      <c r="BU7" s="45">
        <f t="shared" si="25"/>
        <v>4</v>
      </c>
      <c r="BV7" s="62">
        <f t="shared" si="26"/>
        <v>5</v>
      </c>
      <c r="BW7" s="37">
        <v>2</v>
      </c>
      <c r="BX7" s="37">
        <v>4</v>
      </c>
      <c r="BY7" s="37">
        <v>3</v>
      </c>
      <c r="BZ7" s="37">
        <v>1</v>
      </c>
      <c r="CA7" s="35"/>
      <c r="CB7" s="44">
        <f t="shared" si="27"/>
        <v>1.2222222222222223</v>
      </c>
      <c r="CC7" s="45">
        <f t="shared" si="28"/>
        <v>1</v>
      </c>
      <c r="CD7" s="37">
        <v>1</v>
      </c>
      <c r="CE7" s="37">
        <v>1</v>
      </c>
      <c r="CF7" s="45">
        <f t="shared" si="29"/>
        <v>2.3333333333333335</v>
      </c>
      <c r="CG7" s="37">
        <v>3</v>
      </c>
      <c r="CH7" s="37">
        <v>1</v>
      </c>
      <c r="CI7" s="37">
        <v>3</v>
      </c>
      <c r="CJ7" s="45">
        <f t="shared" si="30"/>
        <v>0.33333333333333331</v>
      </c>
      <c r="CK7" s="37">
        <v>1</v>
      </c>
      <c r="CL7" s="37">
        <v>1</v>
      </c>
      <c r="CM7" s="37">
        <v>-1</v>
      </c>
      <c r="CN7" s="35"/>
    </row>
    <row r="8" spans="1:92" x14ac:dyDescent="0.35">
      <c r="A8" s="5">
        <v>4</v>
      </c>
      <c r="B8" s="1" t="s">
        <v>21</v>
      </c>
      <c r="C8" s="41">
        <f t="shared" si="6"/>
        <v>1.3075000000000001</v>
      </c>
      <c r="D8" s="23"/>
      <c r="E8" s="44">
        <f t="shared" si="7"/>
        <v>1.5833333333333335</v>
      </c>
      <c r="F8" s="45">
        <f t="shared" si="8"/>
        <v>1.1666666666666667</v>
      </c>
      <c r="G8" s="37">
        <v>0.5</v>
      </c>
      <c r="H8" s="37">
        <v>2</v>
      </c>
      <c r="I8" s="37">
        <v>1</v>
      </c>
      <c r="J8" s="45">
        <f t="shared" si="0"/>
        <v>2</v>
      </c>
      <c r="K8" s="37">
        <v>3</v>
      </c>
      <c r="L8" s="37">
        <v>3</v>
      </c>
      <c r="M8" s="37">
        <v>0</v>
      </c>
      <c r="N8" s="23"/>
      <c r="O8" s="43">
        <f t="shared" si="9"/>
        <v>0.35</v>
      </c>
      <c r="P8" s="50">
        <f t="shared" si="10"/>
        <v>8.7999999999999995E-2</v>
      </c>
      <c r="Q8" s="50">
        <f t="shared" si="1"/>
        <v>0.186</v>
      </c>
      <c r="R8" s="53">
        <f t="shared" si="2"/>
        <v>0.32600000000000001</v>
      </c>
      <c r="S8" s="50">
        <f t="shared" si="3"/>
        <v>0.83299999999999996</v>
      </c>
      <c r="T8" s="50">
        <f t="shared" si="4"/>
        <v>0.245</v>
      </c>
      <c r="U8" s="53">
        <f t="shared" si="5"/>
        <v>0.42</v>
      </c>
      <c r="V8" s="43">
        <f t="shared" si="11"/>
        <v>1.9019999999999999</v>
      </c>
      <c r="W8" s="50">
        <f t="shared" si="12"/>
        <v>0.80399999999999994</v>
      </c>
      <c r="X8" s="50">
        <f t="shared" si="13"/>
        <v>3</v>
      </c>
      <c r="Y8" s="13"/>
      <c r="Z8" s="6">
        <v>17</v>
      </c>
      <c r="AA8" s="6">
        <v>4</v>
      </c>
      <c r="AB8" s="6">
        <v>7</v>
      </c>
      <c r="AC8" s="6">
        <v>6</v>
      </c>
      <c r="AD8" s="6">
        <v>0.186</v>
      </c>
      <c r="AE8" s="6">
        <v>0.10100000000000001</v>
      </c>
      <c r="AF8" s="6">
        <v>0.55000000000000004</v>
      </c>
      <c r="AG8" s="6">
        <v>15</v>
      </c>
      <c r="AH8" s="6">
        <v>13</v>
      </c>
      <c r="AI8" s="6">
        <v>1</v>
      </c>
      <c r="AJ8" s="6">
        <v>1</v>
      </c>
      <c r="AK8" s="6">
        <v>0.245</v>
      </c>
      <c r="AL8" s="6">
        <v>0.51200000000000001</v>
      </c>
      <c r="AM8" s="6">
        <v>0.32800000000000001</v>
      </c>
      <c r="AN8" s="6">
        <v>0.83299999999999996</v>
      </c>
      <c r="AO8" s="6">
        <v>2.9000000000000001E-2</v>
      </c>
      <c r="AP8" s="6">
        <f t="shared" si="14"/>
        <v>0.80399999999999994</v>
      </c>
      <c r="AQ8" s="6">
        <v>3</v>
      </c>
      <c r="AR8" s="23"/>
      <c r="AS8" s="43">
        <f t="shared" si="15"/>
        <v>1.375</v>
      </c>
      <c r="AT8" s="50">
        <f t="shared" si="16"/>
        <v>1.5</v>
      </c>
      <c r="AU8" s="6">
        <v>1</v>
      </c>
      <c r="AV8" s="6">
        <v>2</v>
      </c>
      <c r="AW8" s="50">
        <f t="shared" si="17"/>
        <v>1</v>
      </c>
      <c r="AX8" s="6">
        <v>1</v>
      </c>
      <c r="AY8" s="58">
        <f t="shared" si="18"/>
        <v>0.125</v>
      </c>
      <c r="AZ8" s="6">
        <v>40</v>
      </c>
      <c r="BA8" s="6">
        <v>5</v>
      </c>
      <c r="BB8" s="6">
        <v>1</v>
      </c>
      <c r="BC8" s="50">
        <f t="shared" si="19"/>
        <v>1</v>
      </c>
      <c r="BD8" s="6">
        <v>1</v>
      </c>
      <c r="BE8" s="6">
        <v>1</v>
      </c>
      <c r="BF8" s="6">
        <f t="shared" si="20"/>
        <v>1</v>
      </c>
      <c r="BG8" s="6">
        <v>5</v>
      </c>
      <c r="BH8" s="50">
        <v>2</v>
      </c>
      <c r="BI8" s="35"/>
      <c r="BJ8" s="44">
        <f t="shared" si="21"/>
        <v>2</v>
      </c>
      <c r="BK8" s="45">
        <v>0</v>
      </c>
      <c r="BL8" s="45">
        <v>1</v>
      </c>
      <c r="BM8" s="45">
        <v>1</v>
      </c>
      <c r="BN8" s="44">
        <f t="shared" si="22"/>
        <v>2.5833333333333335</v>
      </c>
      <c r="BO8" s="45">
        <f t="shared" si="23"/>
        <v>1.8333333333333333</v>
      </c>
      <c r="BP8" s="37">
        <v>3</v>
      </c>
      <c r="BQ8" s="62">
        <f t="shared" si="24"/>
        <v>1.5</v>
      </c>
      <c r="BR8" s="37">
        <v>1</v>
      </c>
      <c r="BS8" s="37">
        <v>2</v>
      </c>
      <c r="BT8" s="37">
        <v>1</v>
      </c>
      <c r="BU8" s="45">
        <f t="shared" si="25"/>
        <v>3.3333333333333335</v>
      </c>
      <c r="BV8" s="62">
        <f t="shared" si="26"/>
        <v>3</v>
      </c>
      <c r="BW8" s="37">
        <v>2</v>
      </c>
      <c r="BX8" s="37">
        <v>2</v>
      </c>
      <c r="BY8" s="37">
        <v>3</v>
      </c>
      <c r="BZ8" s="37">
        <v>1</v>
      </c>
      <c r="CA8" s="35"/>
      <c r="CB8" s="44">
        <f t="shared" si="27"/>
        <v>1.2400000000000002</v>
      </c>
      <c r="CC8" s="45">
        <f t="shared" si="28"/>
        <v>1</v>
      </c>
      <c r="CD8" s="37">
        <v>1</v>
      </c>
      <c r="CE8" s="37">
        <v>1</v>
      </c>
      <c r="CF8" s="45">
        <f t="shared" si="29"/>
        <v>1.6666666666666667</v>
      </c>
      <c r="CG8" s="37">
        <v>3</v>
      </c>
      <c r="CH8" s="37">
        <v>1</v>
      </c>
      <c r="CI8" s="37">
        <v>1</v>
      </c>
      <c r="CJ8" s="45">
        <f t="shared" si="30"/>
        <v>1.0533333333333335</v>
      </c>
      <c r="CK8" s="37">
        <v>0.66</v>
      </c>
      <c r="CL8" s="37">
        <v>0.5</v>
      </c>
      <c r="CM8" s="37">
        <v>2</v>
      </c>
      <c r="CN8" s="35"/>
    </row>
    <row r="9" spans="1:92" x14ac:dyDescent="0.35">
      <c r="A9" s="5">
        <v>5</v>
      </c>
      <c r="B9" s="1" t="s">
        <v>22</v>
      </c>
      <c r="C9" s="41">
        <f t="shared" si="6"/>
        <v>1.1388888888888888</v>
      </c>
      <c r="D9" s="23"/>
      <c r="E9" s="44">
        <f t="shared" si="7"/>
        <v>1.25</v>
      </c>
      <c r="F9" s="45">
        <f t="shared" si="8"/>
        <v>1.5</v>
      </c>
      <c r="G9" s="37">
        <v>1.5</v>
      </c>
      <c r="H9" s="37">
        <v>2</v>
      </c>
      <c r="I9" s="37">
        <v>1</v>
      </c>
      <c r="J9" s="45">
        <f t="shared" si="0"/>
        <v>1</v>
      </c>
      <c r="K9" s="37">
        <v>3</v>
      </c>
      <c r="L9" s="37">
        <v>0</v>
      </c>
      <c r="M9" s="37">
        <v>0</v>
      </c>
      <c r="N9" s="23"/>
      <c r="O9" s="43">
        <f>ROUND(AVERAGE(P9,Q9,R9,S9,T9,U9),3)</f>
        <v>0.505</v>
      </c>
      <c r="P9" s="50">
        <f>ROUND(SUM(AA9/Z9,AB9/Z9*0.5)-(AC9/Z9),3)</f>
        <v>0.154</v>
      </c>
      <c r="Q9" s="50">
        <f>AD9</f>
        <v>0.48599999999999999</v>
      </c>
      <c r="R9" s="53">
        <f>ROUND(AVERAGE(AE9,AF9),3)</f>
        <v>0.73899999999999999</v>
      </c>
      <c r="S9" s="50">
        <f>ROUND(SUM(AH9/AG9,AI9/AG9*0.5)-(AJ9/AG9),3)</f>
        <v>0.5</v>
      </c>
      <c r="T9" s="50">
        <f>AK9</f>
        <v>0.502</v>
      </c>
      <c r="U9" s="53">
        <f>ROUND(AVERAGE(AL9,AM9),3)</f>
        <v>0.64900000000000002</v>
      </c>
      <c r="V9" s="43">
        <f t="shared" si="11"/>
        <v>1.4950000000000001</v>
      </c>
      <c r="W9" s="50">
        <f t="shared" si="12"/>
        <v>0.99</v>
      </c>
      <c r="X9" s="50">
        <f t="shared" si="13"/>
        <v>2</v>
      </c>
      <c r="Y9" s="13"/>
      <c r="Z9" s="6">
        <v>13</v>
      </c>
      <c r="AA9" s="6">
        <v>3</v>
      </c>
      <c r="AB9" s="6">
        <v>6</v>
      </c>
      <c r="AC9" s="6">
        <v>4</v>
      </c>
      <c r="AD9" s="6">
        <v>0.48599999999999999</v>
      </c>
      <c r="AE9" s="6">
        <v>0.66400000000000003</v>
      </c>
      <c r="AF9" s="6">
        <v>0.81399999999999995</v>
      </c>
      <c r="AG9" s="6">
        <v>12</v>
      </c>
      <c r="AH9" s="6">
        <v>6</v>
      </c>
      <c r="AI9" s="6">
        <v>4</v>
      </c>
      <c r="AJ9" s="6">
        <v>2</v>
      </c>
      <c r="AK9" s="6">
        <v>0.502</v>
      </c>
      <c r="AL9" s="6">
        <v>0.46100000000000002</v>
      </c>
      <c r="AM9" s="6">
        <v>0.83699999999999997</v>
      </c>
      <c r="AN9" s="6">
        <v>4.0000000000000001E-3</v>
      </c>
      <c r="AO9" s="6">
        <v>0.99399999999999999</v>
      </c>
      <c r="AP9" s="6">
        <f t="shared" si="14"/>
        <v>0.99</v>
      </c>
      <c r="AQ9" s="6">
        <v>2</v>
      </c>
      <c r="AR9" s="23"/>
      <c r="AS9" s="43">
        <f t="shared" si="15"/>
        <v>1.5</v>
      </c>
      <c r="AT9" s="50">
        <f t="shared" si="16"/>
        <v>1.5</v>
      </c>
      <c r="AU9" s="6">
        <v>1</v>
      </c>
      <c r="AV9" s="6">
        <v>2</v>
      </c>
      <c r="AW9" s="50">
        <f t="shared" si="17"/>
        <v>2</v>
      </c>
      <c r="AX9" s="6">
        <v>3</v>
      </c>
      <c r="AY9" s="58">
        <f t="shared" si="18"/>
        <v>0.625</v>
      </c>
      <c r="AZ9" s="6">
        <v>16</v>
      </c>
      <c r="BA9" s="6">
        <v>10</v>
      </c>
      <c r="BB9" s="6">
        <v>1</v>
      </c>
      <c r="BC9" s="50">
        <f t="shared" si="19"/>
        <v>0.5</v>
      </c>
      <c r="BD9" s="6">
        <v>1</v>
      </c>
      <c r="BE9" s="6">
        <v>0</v>
      </c>
      <c r="BF9" s="6">
        <f t="shared" si="20"/>
        <v>0.1</v>
      </c>
      <c r="BG9" s="6">
        <v>1</v>
      </c>
      <c r="BH9" s="50">
        <v>2</v>
      </c>
      <c r="BI9" s="35"/>
      <c r="BJ9" s="44">
        <f t="shared" si="21"/>
        <v>2</v>
      </c>
      <c r="BK9" s="45">
        <v>0</v>
      </c>
      <c r="BL9" s="45">
        <v>1</v>
      </c>
      <c r="BM9" s="45">
        <v>1</v>
      </c>
      <c r="BN9" s="44">
        <f t="shared" si="22"/>
        <v>1.9166666666666665</v>
      </c>
      <c r="BO9" s="45">
        <f>AVERAGE(BP9,BQ9,BT9)</f>
        <v>1.6666666666666667</v>
      </c>
      <c r="BP9" s="37">
        <v>3</v>
      </c>
      <c r="BQ9" s="62">
        <f t="shared" si="24"/>
        <v>1.5</v>
      </c>
      <c r="BR9" s="37">
        <v>1</v>
      </c>
      <c r="BS9" s="37">
        <v>2</v>
      </c>
      <c r="BT9" s="37">
        <v>0.5</v>
      </c>
      <c r="BU9" s="45">
        <f t="shared" si="25"/>
        <v>2.1666666666666665</v>
      </c>
      <c r="BV9" s="62">
        <f t="shared" si="26"/>
        <v>3.5</v>
      </c>
      <c r="BW9" s="37">
        <v>3</v>
      </c>
      <c r="BX9" s="37">
        <v>2</v>
      </c>
      <c r="BY9" s="37">
        <v>1</v>
      </c>
      <c r="BZ9" s="37">
        <v>1</v>
      </c>
      <c r="CA9" s="35"/>
      <c r="CB9" s="44">
        <f t="shared" si="27"/>
        <v>0.77777777777777768</v>
      </c>
      <c r="CC9" s="45">
        <f t="shared" si="28"/>
        <v>0</v>
      </c>
      <c r="CD9" s="37">
        <v>0</v>
      </c>
      <c r="CE9" s="37">
        <v>0</v>
      </c>
      <c r="CF9" s="45">
        <f t="shared" si="29"/>
        <v>1</v>
      </c>
      <c r="CG9" s="37">
        <v>1</v>
      </c>
      <c r="CH9" s="37">
        <v>1</v>
      </c>
      <c r="CI9" s="37">
        <v>1</v>
      </c>
      <c r="CJ9" s="45">
        <f t="shared" si="30"/>
        <v>1.3333333333333333</v>
      </c>
      <c r="CK9" s="37">
        <v>1</v>
      </c>
      <c r="CL9" s="37">
        <v>1</v>
      </c>
      <c r="CM9" s="37">
        <v>2</v>
      </c>
      <c r="CN9" s="35"/>
    </row>
    <row r="10" spans="1:92" x14ac:dyDescent="0.35">
      <c r="A10" s="5">
        <v>6</v>
      </c>
      <c r="B10" s="1" t="s">
        <v>23</v>
      </c>
      <c r="C10" s="41">
        <f t="shared" si="6"/>
        <v>1.0208333333333333</v>
      </c>
      <c r="D10" s="23"/>
      <c r="E10" s="44">
        <f t="shared" si="7"/>
        <v>0.33333333333333331</v>
      </c>
      <c r="F10" s="45">
        <f t="shared" si="8"/>
        <v>0.33333333333333331</v>
      </c>
      <c r="G10" s="37">
        <v>0</v>
      </c>
      <c r="H10" s="37">
        <v>0</v>
      </c>
      <c r="I10" s="37">
        <v>1</v>
      </c>
      <c r="J10" s="45">
        <f t="shared" si="0"/>
        <v>0.33333333333333331</v>
      </c>
      <c r="K10" s="37">
        <v>3</v>
      </c>
      <c r="L10" s="37">
        <v>0</v>
      </c>
      <c r="M10" s="37">
        <v>-2</v>
      </c>
      <c r="N10" s="23"/>
      <c r="O10" s="43">
        <f t="shared" ref="O10:O17" si="31">ROUND(AVERAGE(P10,Q10,R10,S10,T10,U10),3)</f>
        <v>-4.8000000000000001E-2</v>
      </c>
      <c r="P10" s="50">
        <f t="shared" ref="P10:P17" si="32">ROUND(SUM(AA10/Z10,AB10/Z10*0.5)-(AC10/Z10),3)</f>
        <v>0.14299999999999999</v>
      </c>
      <c r="Q10" s="50">
        <f t="shared" ref="Q10:Q17" si="33">AD10</f>
        <v>-0.33300000000000002</v>
      </c>
      <c r="R10" s="53">
        <f t="shared" ref="R10:R17" si="34">ROUND(AVERAGE(AE10,AF10),3)</f>
        <v>-2.7E-2</v>
      </c>
      <c r="S10" s="50">
        <f t="shared" ref="S10:S17" si="35">ROUND(SUM(AH10/AG10,AI10/AG10*0.5)-(AJ10/AG10),3)</f>
        <v>0.438</v>
      </c>
      <c r="T10" s="50">
        <f t="shared" ref="T10:T17" si="36">AK10</f>
        <v>-0.34300000000000003</v>
      </c>
      <c r="U10" s="53">
        <f t="shared" ref="U10:U17" si="37">ROUND(AVERAGE(AL10,AM10),3)</f>
        <v>-0.16300000000000001</v>
      </c>
      <c r="V10" s="43">
        <f t="shared" si="11"/>
        <v>0.63300000000000001</v>
      </c>
      <c r="W10" s="50">
        <f t="shared" si="12"/>
        <v>0.26600000000000001</v>
      </c>
      <c r="X10" s="50">
        <f t="shared" si="13"/>
        <v>1</v>
      </c>
      <c r="Y10" s="13"/>
      <c r="Z10" s="6">
        <v>14</v>
      </c>
      <c r="AA10" s="6">
        <v>5</v>
      </c>
      <c r="AB10" s="6">
        <v>4</v>
      </c>
      <c r="AC10" s="6">
        <v>5</v>
      </c>
      <c r="AD10" s="6">
        <v>-0.33300000000000002</v>
      </c>
      <c r="AE10" s="6">
        <v>1.9E-2</v>
      </c>
      <c r="AF10" s="6">
        <v>-7.1999999999999995E-2</v>
      </c>
      <c r="AG10" s="6">
        <v>8</v>
      </c>
      <c r="AH10" s="6">
        <v>2</v>
      </c>
      <c r="AI10" s="6">
        <v>5</v>
      </c>
      <c r="AJ10" s="6">
        <v>1</v>
      </c>
      <c r="AK10" s="6">
        <v>-0.34300000000000003</v>
      </c>
      <c r="AL10" s="6">
        <v>-0.39300000000000002</v>
      </c>
      <c r="AM10" s="6">
        <v>6.8000000000000005E-2</v>
      </c>
      <c r="AN10" s="6">
        <v>5.8000000000000003E-2</v>
      </c>
      <c r="AO10" s="6">
        <v>0.32400000000000001</v>
      </c>
      <c r="AP10" s="6">
        <f t="shared" si="14"/>
        <v>0.26600000000000001</v>
      </c>
      <c r="AQ10" s="6">
        <v>1</v>
      </c>
      <c r="AR10" s="23"/>
      <c r="AS10" s="43">
        <f t="shared" si="15"/>
        <v>1.375</v>
      </c>
      <c r="AT10" s="50">
        <f t="shared" si="16"/>
        <v>1.5</v>
      </c>
      <c r="AU10" s="6">
        <v>1</v>
      </c>
      <c r="AV10" s="6">
        <v>2</v>
      </c>
      <c r="AW10" s="50">
        <f t="shared" si="17"/>
        <v>2.5</v>
      </c>
      <c r="AX10" s="6">
        <v>4</v>
      </c>
      <c r="AY10" s="58">
        <f t="shared" si="18"/>
        <v>0.81818181818181823</v>
      </c>
      <c r="AZ10" s="6">
        <v>11</v>
      </c>
      <c r="BA10" s="6">
        <v>9</v>
      </c>
      <c r="BB10" s="6">
        <v>1</v>
      </c>
      <c r="BC10" s="50">
        <f t="shared" si="19"/>
        <v>0.5</v>
      </c>
      <c r="BD10" s="56">
        <v>1</v>
      </c>
      <c r="BE10" s="6">
        <v>0</v>
      </c>
      <c r="BF10" s="6">
        <f t="shared" si="20"/>
        <v>0.33300000000000002</v>
      </c>
      <c r="BG10" s="6">
        <v>3</v>
      </c>
      <c r="BH10" s="50">
        <v>1</v>
      </c>
      <c r="BI10" s="35"/>
      <c r="BJ10" s="44">
        <f t="shared" si="21"/>
        <v>1</v>
      </c>
      <c r="BK10" s="45">
        <v>0</v>
      </c>
      <c r="BL10" s="45">
        <v>0</v>
      </c>
      <c r="BM10" s="45">
        <v>1</v>
      </c>
      <c r="BN10" s="44">
        <f t="shared" si="22"/>
        <v>2.333333333333333</v>
      </c>
      <c r="BO10" s="45">
        <f t="shared" si="23"/>
        <v>1.5</v>
      </c>
      <c r="BP10" s="37">
        <v>2</v>
      </c>
      <c r="BQ10" s="62">
        <f t="shared" si="24"/>
        <v>1.5</v>
      </c>
      <c r="BR10" s="37">
        <v>1</v>
      </c>
      <c r="BS10" s="37">
        <v>2</v>
      </c>
      <c r="BT10" s="37">
        <v>1</v>
      </c>
      <c r="BU10" s="45">
        <f t="shared" si="25"/>
        <v>3.1666666666666665</v>
      </c>
      <c r="BV10" s="62">
        <f t="shared" si="26"/>
        <v>2.5</v>
      </c>
      <c r="BW10" s="37">
        <v>3</v>
      </c>
      <c r="BX10" s="37">
        <v>1</v>
      </c>
      <c r="BY10" s="37">
        <v>3</v>
      </c>
      <c r="BZ10" s="37">
        <v>1</v>
      </c>
      <c r="CA10" s="35"/>
      <c r="CB10" s="44">
        <f t="shared" si="27"/>
        <v>0.66666666666666663</v>
      </c>
      <c r="CC10" s="45">
        <f t="shared" si="28"/>
        <v>1</v>
      </c>
      <c r="CD10" s="37">
        <v>1</v>
      </c>
      <c r="CE10" s="37">
        <v>1</v>
      </c>
      <c r="CF10" s="45">
        <f t="shared" si="29"/>
        <v>0.33333333333333331</v>
      </c>
      <c r="CG10" s="37">
        <v>0</v>
      </c>
      <c r="CH10" s="37">
        <v>0</v>
      </c>
      <c r="CI10" s="37">
        <v>1</v>
      </c>
      <c r="CJ10" s="45">
        <f t="shared" si="30"/>
        <v>0.66666666666666663</v>
      </c>
      <c r="CK10" s="37">
        <v>1</v>
      </c>
      <c r="CL10" s="37">
        <v>1</v>
      </c>
      <c r="CM10" s="37">
        <v>0</v>
      </c>
      <c r="CN10" s="35"/>
    </row>
    <row r="11" spans="1:92" x14ac:dyDescent="0.35">
      <c r="A11" s="5">
        <v>7</v>
      </c>
      <c r="B11" s="1" t="s">
        <v>24</v>
      </c>
      <c r="C11" s="41">
        <f t="shared" si="6"/>
        <v>1.0208333333333333</v>
      </c>
      <c r="D11" s="23"/>
      <c r="E11" s="44">
        <f t="shared" si="7"/>
        <v>1.0833333333333333</v>
      </c>
      <c r="F11" s="45">
        <f t="shared" si="8"/>
        <v>0.83333333333333337</v>
      </c>
      <c r="G11" s="37">
        <v>0.5</v>
      </c>
      <c r="H11" s="37">
        <v>1</v>
      </c>
      <c r="I11" s="37">
        <v>1</v>
      </c>
      <c r="J11" s="45">
        <f t="shared" si="0"/>
        <v>1.3333333333333333</v>
      </c>
      <c r="K11" s="37">
        <v>3</v>
      </c>
      <c r="L11" s="37">
        <v>3</v>
      </c>
      <c r="M11" s="37">
        <v>-2</v>
      </c>
      <c r="N11" s="23"/>
      <c r="O11" s="43">
        <f t="shared" si="31"/>
        <v>1.4E-2</v>
      </c>
      <c r="P11" s="50">
        <f t="shared" si="32"/>
        <v>0.36699999999999999</v>
      </c>
      <c r="Q11" s="50">
        <f t="shared" si="33"/>
        <v>-0.20499999999999999</v>
      </c>
      <c r="R11" s="53">
        <f t="shared" si="34"/>
        <v>-0.23400000000000001</v>
      </c>
      <c r="S11" s="50">
        <f t="shared" si="35"/>
        <v>0.47099999999999997</v>
      </c>
      <c r="T11" s="50">
        <f t="shared" si="36"/>
        <v>-0.29199999999999998</v>
      </c>
      <c r="U11" s="53">
        <f t="shared" si="37"/>
        <v>-2.5999999999999999E-2</v>
      </c>
      <c r="V11" s="43">
        <f t="shared" si="11"/>
        <v>0.748</v>
      </c>
      <c r="W11" s="54">
        <f t="shared" si="12"/>
        <v>0.49598799999999998</v>
      </c>
      <c r="X11" s="50">
        <f t="shared" si="13"/>
        <v>1</v>
      </c>
      <c r="Y11" s="13"/>
      <c r="Z11" s="6">
        <v>15</v>
      </c>
      <c r="AA11" s="6">
        <v>5</v>
      </c>
      <c r="AB11" s="6">
        <v>7</v>
      </c>
      <c r="AC11" s="6">
        <v>3</v>
      </c>
      <c r="AD11" s="6">
        <f>-0.205</f>
        <v>-0.20499999999999999</v>
      </c>
      <c r="AE11" s="6">
        <v>-0.22600000000000001</v>
      </c>
      <c r="AF11" s="6">
        <v>-0.24199999999999999</v>
      </c>
      <c r="AG11" s="6">
        <v>17</v>
      </c>
      <c r="AH11" s="6">
        <v>8</v>
      </c>
      <c r="AI11" s="6">
        <v>6</v>
      </c>
      <c r="AJ11" s="6">
        <v>3</v>
      </c>
      <c r="AK11" s="6">
        <v>-0.29199999999999998</v>
      </c>
      <c r="AL11" s="6">
        <v>-6.4000000000000001E-2</v>
      </c>
      <c r="AM11" s="6">
        <v>1.2999999999999999E-2</v>
      </c>
      <c r="AN11" s="6">
        <v>1.2E-5</v>
      </c>
      <c r="AO11" s="6">
        <v>0.496</v>
      </c>
      <c r="AP11" s="57">
        <f>ROUND(IF(AN11&gt;AO11,(AN11-AO11),(AO11-AN11)),6)</f>
        <v>0.49598799999999998</v>
      </c>
      <c r="AQ11" s="6">
        <v>1</v>
      </c>
      <c r="AR11" s="23"/>
      <c r="AS11" s="43">
        <f t="shared" si="15"/>
        <v>1.375</v>
      </c>
      <c r="AT11" s="50">
        <f t="shared" si="16"/>
        <v>2</v>
      </c>
      <c r="AU11" s="6">
        <v>1</v>
      </c>
      <c r="AV11" s="6">
        <v>3</v>
      </c>
      <c r="AW11" s="50">
        <f t="shared" si="17"/>
        <v>2</v>
      </c>
      <c r="AX11" s="6">
        <v>3</v>
      </c>
      <c r="AY11" s="58">
        <f t="shared" si="18"/>
        <v>0.66666666666666663</v>
      </c>
      <c r="AZ11" s="6">
        <v>15</v>
      </c>
      <c r="BA11" s="6">
        <v>10</v>
      </c>
      <c r="BB11" s="6">
        <v>1</v>
      </c>
      <c r="BC11" s="50">
        <f t="shared" si="19"/>
        <v>0.5</v>
      </c>
      <c r="BD11" s="6">
        <v>1</v>
      </c>
      <c r="BE11" s="6">
        <v>0</v>
      </c>
      <c r="BF11" s="6">
        <f t="shared" si="20"/>
        <v>0.3</v>
      </c>
      <c r="BG11" s="6">
        <v>3</v>
      </c>
      <c r="BH11" s="50">
        <v>1</v>
      </c>
      <c r="BI11" s="35"/>
      <c r="BJ11" s="44">
        <f t="shared" si="21"/>
        <v>0</v>
      </c>
      <c r="BK11" s="45">
        <v>0</v>
      </c>
      <c r="BL11" s="45">
        <v>0</v>
      </c>
      <c r="BM11" s="45">
        <v>0</v>
      </c>
      <c r="BN11" s="44">
        <f t="shared" si="22"/>
        <v>1.6666666666666667</v>
      </c>
      <c r="BO11" s="45">
        <f t="shared" si="23"/>
        <v>1</v>
      </c>
      <c r="BP11" s="37">
        <v>2</v>
      </c>
      <c r="BQ11" s="62">
        <f t="shared" si="24"/>
        <v>0</v>
      </c>
      <c r="BR11" s="37">
        <v>0</v>
      </c>
      <c r="BS11" s="37">
        <v>0</v>
      </c>
      <c r="BT11" s="37">
        <v>1</v>
      </c>
      <c r="BU11" s="45">
        <f t="shared" si="25"/>
        <v>2.3333333333333335</v>
      </c>
      <c r="BV11" s="62">
        <f t="shared" si="26"/>
        <v>3</v>
      </c>
      <c r="BW11" s="37">
        <v>2</v>
      </c>
      <c r="BX11" s="37">
        <v>2</v>
      </c>
      <c r="BY11" s="37">
        <v>2</v>
      </c>
      <c r="BZ11" s="37">
        <v>0</v>
      </c>
      <c r="CA11" s="35"/>
      <c r="CB11" s="44">
        <f t="shared" si="27"/>
        <v>0.66666666666666663</v>
      </c>
      <c r="CC11" s="45">
        <f t="shared" si="28"/>
        <v>1</v>
      </c>
      <c r="CD11" s="37">
        <v>1</v>
      </c>
      <c r="CE11" s="37">
        <v>1</v>
      </c>
      <c r="CF11" s="45">
        <f t="shared" si="29"/>
        <v>0.33333333333333331</v>
      </c>
      <c r="CG11" s="37">
        <v>0</v>
      </c>
      <c r="CH11" s="37">
        <v>0</v>
      </c>
      <c r="CI11" s="37">
        <v>1</v>
      </c>
      <c r="CJ11" s="45">
        <f t="shared" si="30"/>
        <v>0.66666666666666663</v>
      </c>
      <c r="CK11" s="37">
        <v>1</v>
      </c>
      <c r="CL11" s="37">
        <v>1</v>
      </c>
      <c r="CM11" s="37">
        <v>0</v>
      </c>
      <c r="CN11" s="35"/>
    </row>
    <row r="12" spans="1:92" x14ac:dyDescent="0.35">
      <c r="A12" s="5">
        <v>8</v>
      </c>
      <c r="B12" s="1" t="s">
        <v>25</v>
      </c>
      <c r="C12" s="41">
        <f t="shared" si="6"/>
        <v>1.8333333333333335</v>
      </c>
      <c r="D12" s="23"/>
      <c r="E12" s="44">
        <f t="shared" si="7"/>
        <v>1.6666666666666665</v>
      </c>
      <c r="F12" s="45">
        <f t="shared" si="8"/>
        <v>1.3333333333333333</v>
      </c>
      <c r="G12" s="37">
        <v>1</v>
      </c>
      <c r="H12" s="37">
        <v>2</v>
      </c>
      <c r="I12" s="37">
        <v>1</v>
      </c>
      <c r="J12" s="45">
        <f t="shared" si="0"/>
        <v>2</v>
      </c>
      <c r="K12" s="37">
        <v>3</v>
      </c>
      <c r="L12" s="37">
        <v>3</v>
      </c>
      <c r="M12" s="37">
        <v>0</v>
      </c>
      <c r="N12" s="23"/>
      <c r="O12" s="43">
        <f t="shared" si="31"/>
        <v>0.47499999999999998</v>
      </c>
      <c r="P12" s="50">
        <f t="shared" si="32"/>
        <v>0.32400000000000001</v>
      </c>
      <c r="Q12" s="50">
        <f t="shared" si="33"/>
        <v>0.04</v>
      </c>
      <c r="R12" s="53">
        <f t="shared" si="34"/>
        <v>0.52400000000000002</v>
      </c>
      <c r="S12" s="50">
        <f t="shared" si="35"/>
        <v>0.95</v>
      </c>
      <c r="T12" s="50">
        <f t="shared" si="36"/>
        <v>0.71699999999999997</v>
      </c>
      <c r="U12" s="53">
        <f t="shared" si="37"/>
        <v>0.29299999999999998</v>
      </c>
      <c r="V12" s="43">
        <f t="shared" si="11"/>
        <v>1.18</v>
      </c>
      <c r="W12" s="50">
        <f t="shared" si="12"/>
        <v>0.36</v>
      </c>
      <c r="X12" s="50">
        <f t="shared" si="13"/>
        <v>2</v>
      </c>
      <c r="Y12" s="13"/>
      <c r="Z12" s="6">
        <v>17</v>
      </c>
      <c r="AA12" s="6">
        <v>3</v>
      </c>
      <c r="AB12" s="6">
        <v>11</v>
      </c>
      <c r="AC12" s="6">
        <v>3</v>
      </c>
      <c r="AD12" s="6">
        <v>0.04</v>
      </c>
      <c r="AE12" s="6">
        <v>0.39700000000000002</v>
      </c>
      <c r="AF12" s="6">
        <v>0.65</v>
      </c>
      <c r="AG12" s="6">
        <v>10</v>
      </c>
      <c r="AH12" s="6">
        <v>9</v>
      </c>
      <c r="AI12" s="6">
        <v>1</v>
      </c>
      <c r="AJ12" s="6">
        <v>0</v>
      </c>
      <c r="AK12" s="6">
        <v>0.71699999999999997</v>
      </c>
      <c r="AL12" s="6">
        <v>0.432</v>
      </c>
      <c r="AM12" s="6">
        <v>0.153</v>
      </c>
      <c r="AN12" s="6">
        <v>0.36099999999999999</v>
      </c>
      <c r="AO12" s="6">
        <v>1E-3</v>
      </c>
      <c r="AP12" s="6">
        <f t="shared" si="14"/>
        <v>0.36</v>
      </c>
      <c r="AQ12" s="6">
        <v>2</v>
      </c>
      <c r="AR12" s="23"/>
      <c r="AS12" s="43">
        <f t="shared" si="15"/>
        <v>2</v>
      </c>
      <c r="AT12" s="50">
        <f t="shared" si="16"/>
        <v>2.5</v>
      </c>
      <c r="AU12" s="6">
        <v>1</v>
      </c>
      <c r="AV12" s="6">
        <v>4</v>
      </c>
      <c r="AW12" s="50">
        <f t="shared" si="17"/>
        <v>1.5</v>
      </c>
      <c r="AX12" s="6">
        <v>2</v>
      </c>
      <c r="AY12" s="58">
        <f t="shared" si="18"/>
        <v>0.2608695652173913</v>
      </c>
      <c r="AZ12" s="6">
        <v>23</v>
      </c>
      <c r="BA12" s="6">
        <v>6</v>
      </c>
      <c r="BB12" s="6">
        <v>1</v>
      </c>
      <c r="BC12" s="50">
        <f t="shared" si="19"/>
        <v>2</v>
      </c>
      <c r="BD12" s="6">
        <v>1</v>
      </c>
      <c r="BE12" s="6">
        <v>3</v>
      </c>
      <c r="BF12" s="6">
        <f t="shared" si="20"/>
        <v>5.5</v>
      </c>
      <c r="BG12" s="6">
        <v>33</v>
      </c>
      <c r="BH12" s="50">
        <v>2</v>
      </c>
      <c r="BI12" s="35"/>
      <c r="BJ12" s="44">
        <f t="shared" si="21"/>
        <v>2</v>
      </c>
      <c r="BK12" s="45">
        <v>0</v>
      </c>
      <c r="BL12" s="45">
        <v>1</v>
      </c>
      <c r="BM12" s="45">
        <v>1</v>
      </c>
      <c r="BN12" s="44">
        <f t="shared" si="22"/>
        <v>2.25</v>
      </c>
      <c r="BO12" s="45">
        <f t="shared" si="23"/>
        <v>2</v>
      </c>
      <c r="BP12" s="37">
        <v>3</v>
      </c>
      <c r="BQ12" s="62">
        <f t="shared" si="24"/>
        <v>2</v>
      </c>
      <c r="BR12" s="37">
        <v>1</v>
      </c>
      <c r="BS12" s="37">
        <v>3</v>
      </c>
      <c r="BT12" s="37">
        <v>1</v>
      </c>
      <c r="BU12" s="45">
        <f t="shared" si="25"/>
        <v>2.5</v>
      </c>
      <c r="BV12" s="62">
        <f t="shared" si="26"/>
        <v>4.5</v>
      </c>
      <c r="BW12" s="37">
        <v>3</v>
      </c>
      <c r="BX12" s="37">
        <v>3</v>
      </c>
      <c r="BY12" s="37">
        <v>1</v>
      </c>
      <c r="BZ12" s="37">
        <v>1</v>
      </c>
      <c r="CA12" s="35"/>
      <c r="CB12" s="44">
        <f t="shared" si="27"/>
        <v>1.6666666666666667</v>
      </c>
      <c r="CC12" s="45">
        <f t="shared" si="28"/>
        <v>1</v>
      </c>
      <c r="CD12" s="37">
        <v>1</v>
      </c>
      <c r="CE12" s="37">
        <v>1</v>
      </c>
      <c r="CF12" s="45">
        <f t="shared" si="29"/>
        <v>2.6666666666666665</v>
      </c>
      <c r="CG12" s="37">
        <v>3</v>
      </c>
      <c r="CH12" s="37">
        <v>3</v>
      </c>
      <c r="CI12" s="37">
        <v>2</v>
      </c>
      <c r="CJ12" s="45">
        <f t="shared" si="30"/>
        <v>1.3333333333333333</v>
      </c>
      <c r="CK12" s="37">
        <v>1</v>
      </c>
      <c r="CL12" s="37">
        <v>1</v>
      </c>
      <c r="CM12" s="37">
        <v>2</v>
      </c>
      <c r="CN12" s="35"/>
    </row>
    <row r="13" spans="1:92" x14ac:dyDescent="0.35">
      <c r="A13" s="5">
        <v>9</v>
      </c>
      <c r="B13" s="1" t="s">
        <v>26</v>
      </c>
      <c r="C13" s="41">
        <f t="shared" si="6"/>
        <v>1.3233333333333333</v>
      </c>
      <c r="D13" s="23"/>
      <c r="E13" s="44">
        <f t="shared" si="7"/>
        <v>1.5</v>
      </c>
      <c r="F13" s="45">
        <f t="shared" si="8"/>
        <v>1.6666666666666667</v>
      </c>
      <c r="G13" s="37">
        <v>2</v>
      </c>
      <c r="H13" s="37">
        <v>2</v>
      </c>
      <c r="I13" s="37">
        <v>1</v>
      </c>
      <c r="J13" s="45">
        <f t="shared" si="0"/>
        <v>1.3333333333333333</v>
      </c>
      <c r="K13" s="37">
        <v>3</v>
      </c>
      <c r="L13" s="37">
        <v>3</v>
      </c>
      <c r="M13" s="37">
        <v>-2</v>
      </c>
      <c r="N13" s="23"/>
      <c r="O13" s="43">
        <f t="shared" si="31"/>
        <v>0.21199999999999999</v>
      </c>
      <c r="P13" s="50">
        <f t="shared" si="32"/>
        <v>-9.4E-2</v>
      </c>
      <c r="Q13" s="50">
        <f t="shared" si="33"/>
        <v>0.34200000000000003</v>
      </c>
      <c r="R13" s="53">
        <f t="shared" si="34"/>
        <v>0.308</v>
      </c>
      <c r="S13" s="50">
        <f t="shared" si="35"/>
        <v>0.68799999999999994</v>
      </c>
      <c r="T13" s="50">
        <f t="shared" si="36"/>
        <v>-0.17699999999999999</v>
      </c>
      <c r="U13" s="53">
        <f t="shared" si="37"/>
        <v>0.20300000000000001</v>
      </c>
      <c r="V13" s="43">
        <f t="shared" si="11"/>
        <v>0.67300000000000004</v>
      </c>
      <c r="W13" s="50">
        <f t="shared" si="12"/>
        <v>0.34600000000000003</v>
      </c>
      <c r="X13" s="50">
        <f t="shared" si="13"/>
        <v>1</v>
      </c>
      <c r="Y13" s="13"/>
      <c r="Z13" s="6">
        <v>16</v>
      </c>
      <c r="AA13" s="6">
        <v>2</v>
      </c>
      <c r="AB13" s="6">
        <v>7</v>
      </c>
      <c r="AC13" s="6">
        <v>7</v>
      </c>
      <c r="AD13" s="6">
        <v>0.34200000000000003</v>
      </c>
      <c r="AE13" s="6">
        <v>0.41</v>
      </c>
      <c r="AF13" s="6">
        <v>0.20599999999999999</v>
      </c>
      <c r="AG13" s="6">
        <v>16</v>
      </c>
      <c r="AH13" s="6">
        <v>9</v>
      </c>
      <c r="AI13" s="6">
        <v>6</v>
      </c>
      <c r="AJ13" s="6">
        <v>1</v>
      </c>
      <c r="AK13" s="6">
        <v>-0.17699999999999999</v>
      </c>
      <c r="AL13" s="6">
        <v>0.45400000000000001</v>
      </c>
      <c r="AM13" s="6">
        <v>-4.8000000000000001E-2</v>
      </c>
      <c r="AN13" s="6">
        <v>0.38700000000000001</v>
      </c>
      <c r="AO13" s="6">
        <v>4.1000000000000002E-2</v>
      </c>
      <c r="AP13" s="6">
        <f t="shared" si="14"/>
        <v>0.34600000000000003</v>
      </c>
      <c r="AQ13" s="6">
        <v>1</v>
      </c>
      <c r="AR13" s="23"/>
      <c r="AS13" s="43">
        <f t="shared" si="15"/>
        <v>1.5</v>
      </c>
      <c r="AT13" s="50">
        <f t="shared" si="16"/>
        <v>2.5</v>
      </c>
      <c r="AU13" s="6">
        <v>1</v>
      </c>
      <c r="AV13" s="6">
        <v>4</v>
      </c>
      <c r="AW13" s="50">
        <f t="shared" si="17"/>
        <v>1</v>
      </c>
      <c r="AX13" s="6">
        <v>1</v>
      </c>
      <c r="AY13" s="58">
        <f t="shared" si="18"/>
        <v>0.20754716981132076</v>
      </c>
      <c r="AZ13" s="6">
        <v>53</v>
      </c>
      <c r="BA13" s="6">
        <v>11</v>
      </c>
      <c r="BB13" s="6">
        <v>1</v>
      </c>
      <c r="BC13" s="50">
        <f t="shared" si="19"/>
        <v>1.5</v>
      </c>
      <c r="BD13" s="6">
        <v>1</v>
      </c>
      <c r="BE13" s="6">
        <v>2</v>
      </c>
      <c r="BF13" s="6">
        <f t="shared" si="20"/>
        <v>3.1819999999999999</v>
      </c>
      <c r="BG13" s="6">
        <v>35</v>
      </c>
      <c r="BH13" s="50">
        <v>1</v>
      </c>
      <c r="BI13" s="35"/>
      <c r="BJ13" s="44">
        <f t="shared" si="21"/>
        <v>2</v>
      </c>
      <c r="BK13" s="45">
        <v>0</v>
      </c>
      <c r="BL13" s="45">
        <v>1</v>
      </c>
      <c r="BM13" s="45">
        <v>1</v>
      </c>
      <c r="BN13" s="44">
        <f t="shared" si="22"/>
        <v>2.6666666666666665</v>
      </c>
      <c r="BO13" s="45">
        <f t="shared" si="23"/>
        <v>1.8333333333333333</v>
      </c>
      <c r="BP13" s="37">
        <v>2</v>
      </c>
      <c r="BQ13" s="62">
        <f t="shared" si="24"/>
        <v>2.5</v>
      </c>
      <c r="BR13" s="37">
        <v>3</v>
      </c>
      <c r="BS13" s="37">
        <v>2</v>
      </c>
      <c r="BT13" s="37">
        <v>1</v>
      </c>
      <c r="BU13" s="45">
        <f t="shared" si="25"/>
        <v>3.5</v>
      </c>
      <c r="BV13" s="62">
        <f t="shared" si="26"/>
        <v>5.5</v>
      </c>
      <c r="BW13" s="37">
        <v>3</v>
      </c>
      <c r="BX13" s="37">
        <v>4</v>
      </c>
      <c r="BY13" s="37">
        <v>2</v>
      </c>
      <c r="BZ13" s="37">
        <v>1</v>
      </c>
      <c r="CA13" s="35"/>
      <c r="CB13" s="44">
        <f t="shared" si="27"/>
        <v>1.1466666666666667</v>
      </c>
      <c r="CC13" s="45">
        <f t="shared" si="28"/>
        <v>1</v>
      </c>
      <c r="CD13" s="37">
        <v>1</v>
      </c>
      <c r="CE13" s="37">
        <v>1</v>
      </c>
      <c r="CF13" s="45">
        <f t="shared" si="29"/>
        <v>2.3333333333333335</v>
      </c>
      <c r="CG13" s="37">
        <v>2</v>
      </c>
      <c r="CH13" s="37">
        <v>3</v>
      </c>
      <c r="CI13" s="37">
        <v>2</v>
      </c>
      <c r="CJ13" s="45">
        <f t="shared" si="30"/>
        <v>0.10666666666666669</v>
      </c>
      <c r="CK13" s="37">
        <v>0.66</v>
      </c>
      <c r="CL13" s="37">
        <v>0.66</v>
      </c>
      <c r="CM13" s="37">
        <v>-1</v>
      </c>
      <c r="CN13" s="35"/>
    </row>
    <row r="14" spans="1:92" x14ac:dyDescent="0.35">
      <c r="A14" s="5">
        <v>10</v>
      </c>
      <c r="B14" s="1" t="s">
        <v>27</v>
      </c>
      <c r="C14" s="41">
        <f t="shared" si="6"/>
        <v>1.4602777777777778</v>
      </c>
      <c r="D14" s="23"/>
      <c r="E14" s="44">
        <f t="shared" si="7"/>
        <v>1.6666666666666665</v>
      </c>
      <c r="F14" s="45">
        <f t="shared" si="8"/>
        <v>1.3333333333333333</v>
      </c>
      <c r="G14" s="37">
        <v>1</v>
      </c>
      <c r="H14" s="37">
        <v>2</v>
      </c>
      <c r="I14" s="37">
        <v>1</v>
      </c>
      <c r="J14" s="45">
        <f t="shared" si="0"/>
        <v>2</v>
      </c>
      <c r="K14" s="37">
        <v>3</v>
      </c>
      <c r="L14" s="37">
        <v>3</v>
      </c>
      <c r="M14" s="37">
        <v>0</v>
      </c>
      <c r="N14" s="23"/>
      <c r="O14" s="43">
        <f t="shared" si="31"/>
        <v>3.7999999999999999E-2</v>
      </c>
      <c r="P14" s="50">
        <f t="shared" si="32"/>
        <v>-0.47099999999999997</v>
      </c>
      <c r="Q14" s="50">
        <f t="shared" si="33"/>
        <v>7.5999999999999998E-2</v>
      </c>
      <c r="R14" s="53">
        <f t="shared" si="34"/>
        <v>-0.38200000000000001</v>
      </c>
      <c r="S14" s="50">
        <f t="shared" si="35"/>
        <v>0.66700000000000004</v>
      </c>
      <c r="T14" s="50">
        <f t="shared" si="36"/>
        <v>-3.7999999999999999E-2</v>
      </c>
      <c r="U14" s="53">
        <f t="shared" si="37"/>
        <v>0.378</v>
      </c>
      <c r="V14" s="43">
        <f t="shared" si="11"/>
        <v>1.9039999999999999</v>
      </c>
      <c r="W14" s="50">
        <f t="shared" si="12"/>
        <v>0.80800000000000005</v>
      </c>
      <c r="X14" s="50">
        <f t="shared" si="13"/>
        <v>3</v>
      </c>
      <c r="Y14" s="13"/>
      <c r="Z14" s="6">
        <v>17</v>
      </c>
      <c r="AA14" s="6">
        <v>3</v>
      </c>
      <c r="AB14" s="6">
        <v>2</v>
      </c>
      <c r="AC14" s="6">
        <v>12</v>
      </c>
      <c r="AD14" s="6">
        <v>7.5999999999999998E-2</v>
      </c>
      <c r="AE14" s="6">
        <v>-0.51400000000000001</v>
      </c>
      <c r="AF14" s="6">
        <v>-0.249</v>
      </c>
      <c r="AG14" s="6">
        <v>15</v>
      </c>
      <c r="AH14" s="6">
        <v>8</v>
      </c>
      <c r="AI14" s="6">
        <v>6</v>
      </c>
      <c r="AJ14" s="6">
        <v>1</v>
      </c>
      <c r="AK14" s="6">
        <v>-3.7999999999999999E-2</v>
      </c>
      <c r="AL14" s="6">
        <v>0.73399999999999999</v>
      </c>
      <c r="AM14" s="6">
        <v>2.1000000000000001E-2</v>
      </c>
      <c r="AN14" s="6">
        <v>0.89700000000000002</v>
      </c>
      <c r="AO14" s="6">
        <v>8.8999999999999996E-2</v>
      </c>
      <c r="AP14" s="6">
        <f t="shared" si="14"/>
        <v>0.80800000000000005</v>
      </c>
      <c r="AQ14" s="6">
        <v>3</v>
      </c>
      <c r="AR14" s="23"/>
      <c r="AS14" s="43">
        <f t="shared" si="15"/>
        <v>1.625</v>
      </c>
      <c r="AT14" s="50">
        <f t="shared" si="16"/>
        <v>2.5</v>
      </c>
      <c r="AU14" s="6">
        <v>1</v>
      </c>
      <c r="AV14" s="6">
        <v>4</v>
      </c>
      <c r="AW14" s="50">
        <f t="shared" si="17"/>
        <v>2</v>
      </c>
      <c r="AX14" s="6">
        <v>3</v>
      </c>
      <c r="AY14" s="58">
        <f t="shared" si="18"/>
        <v>0.58333333333333337</v>
      </c>
      <c r="AZ14" s="6">
        <v>24</v>
      </c>
      <c r="BA14" s="6">
        <v>14</v>
      </c>
      <c r="BB14" s="6">
        <v>1</v>
      </c>
      <c r="BC14" s="50">
        <f t="shared" si="19"/>
        <v>1</v>
      </c>
      <c r="BD14" s="6">
        <v>1</v>
      </c>
      <c r="BE14" s="6">
        <v>1</v>
      </c>
      <c r="BF14" s="6">
        <f t="shared" si="20"/>
        <v>1.929</v>
      </c>
      <c r="BG14" s="6">
        <v>27</v>
      </c>
      <c r="BH14" s="50">
        <v>1</v>
      </c>
      <c r="BI14" s="35"/>
      <c r="BJ14" s="44">
        <f t="shared" si="21"/>
        <v>1</v>
      </c>
      <c r="BK14" s="45">
        <v>0</v>
      </c>
      <c r="BL14" s="45">
        <v>0</v>
      </c>
      <c r="BM14" s="45">
        <v>1</v>
      </c>
      <c r="BN14" s="44">
        <f t="shared" si="22"/>
        <v>1.4166666666666667</v>
      </c>
      <c r="BO14" s="45">
        <f t="shared" si="23"/>
        <v>0.33333333333333331</v>
      </c>
      <c r="BP14" s="37">
        <v>0</v>
      </c>
      <c r="BQ14" s="62">
        <f t="shared" si="24"/>
        <v>0</v>
      </c>
      <c r="BR14" s="37">
        <v>0</v>
      </c>
      <c r="BS14" s="37">
        <v>0</v>
      </c>
      <c r="BT14" s="37">
        <v>1</v>
      </c>
      <c r="BU14" s="45">
        <f t="shared" si="25"/>
        <v>2.5</v>
      </c>
      <c r="BV14" s="62">
        <f t="shared" si="26"/>
        <v>5.5</v>
      </c>
      <c r="BW14" s="37">
        <v>3</v>
      </c>
      <c r="BX14" s="37">
        <v>4</v>
      </c>
      <c r="BY14" s="37">
        <v>1</v>
      </c>
      <c r="BZ14" s="37">
        <v>0</v>
      </c>
      <c r="CA14" s="35"/>
      <c r="CB14" s="44">
        <f t="shared" si="27"/>
        <v>1.2955555555555556</v>
      </c>
      <c r="CC14" s="45">
        <f t="shared" si="28"/>
        <v>1</v>
      </c>
      <c r="CD14" s="37">
        <v>1</v>
      </c>
      <c r="CE14" s="37">
        <v>1</v>
      </c>
      <c r="CF14" s="45">
        <f t="shared" si="29"/>
        <v>1.6666666666666667</v>
      </c>
      <c r="CG14" s="37">
        <v>2</v>
      </c>
      <c r="CH14" s="37">
        <v>2</v>
      </c>
      <c r="CI14" s="37">
        <v>1</v>
      </c>
      <c r="CJ14" s="45">
        <f t="shared" si="30"/>
        <v>1.22</v>
      </c>
      <c r="CK14" s="37">
        <v>0.66</v>
      </c>
      <c r="CL14" s="37">
        <v>1</v>
      </c>
      <c r="CM14" s="37">
        <v>2</v>
      </c>
      <c r="CN14" s="35"/>
    </row>
    <row r="15" spans="1:92" x14ac:dyDescent="0.35">
      <c r="A15" s="5">
        <v>11</v>
      </c>
      <c r="B15" s="15" t="s">
        <v>28</v>
      </c>
      <c r="C15" s="41">
        <f t="shared" si="6"/>
        <v>1.6086111111111112</v>
      </c>
      <c r="D15" s="23"/>
      <c r="E15" s="44">
        <f t="shared" si="7"/>
        <v>1.1666666666666665</v>
      </c>
      <c r="F15" s="45">
        <f t="shared" si="8"/>
        <v>1</v>
      </c>
      <c r="G15" s="37">
        <v>2</v>
      </c>
      <c r="H15" s="37">
        <v>2</v>
      </c>
      <c r="I15" s="37">
        <v>-1</v>
      </c>
      <c r="J15" s="45">
        <f t="shared" si="0"/>
        <v>1.3333333333333333</v>
      </c>
      <c r="K15" s="37">
        <v>3</v>
      </c>
      <c r="L15" s="37">
        <v>3</v>
      </c>
      <c r="M15" s="37">
        <v>-2</v>
      </c>
      <c r="N15" s="23"/>
      <c r="O15" s="43">
        <f t="shared" si="31"/>
        <v>0.108</v>
      </c>
      <c r="P15" s="50">
        <f t="shared" si="32"/>
        <v>0.28100000000000003</v>
      </c>
      <c r="Q15" s="50">
        <f t="shared" si="33"/>
        <v>-0.40799999999999997</v>
      </c>
      <c r="R15" s="53">
        <f t="shared" si="34"/>
        <v>4.3999999999999997E-2</v>
      </c>
      <c r="S15" s="50">
        <f>ROUND(SUM(AH15/AG15,AI15/AG15*0.5)-(AJ15/AG15),3)</f>
        <v>0.433</v>
      </c>
      <c r="T15" s="50">
        <f t="shared" si="36"/>
        <v>0.10100000000000001</v>
      </c>
      <c r="U15" s="53">
        <f t="shared" si="37"/>
        <v>0.19800000000000001</v>
      </c>
      <c r="V15" s="43">
        <f t="shared" si="11"/>
        <v>0.68400000000000005</v>
      </c>
      <c r="W15" s="50">
        <f t="shared" si="12"/>
        <v>0.36799999999999999</v>
      </c>
      <c r="X15" s="50">
        <f t="shared" si="13"/>
        <v>1</v>
      </c>
      <c r="Y15" s="13"/>
      <c r="Z15" s="6">
        <v>16</v>
      </c>
      <c r="AA15" s="6">
        <v>2</v>
      </c>
      <c r="AB15" s="6">
        <v>11</v>
      </c>
      <c r="AC15" s="6">
        <v>3</v>
      </c>
      <c r="AD15" s="6">
        <v>-0.40799999999999997</v>
      </c>
      <c r="AE15" s="6">
        <v>0.22500000000000001</v>
      </c>
      <c r="AF15" s="6">
        <v>-0.13800000000000001</v>
      </c>
      <c r="AG15" s="6">
        <v>15</v>
      </c>
      <c r="AH15" s="6">
        <v>7</v>
      </c>
      <c r="AI15" s="6">
        <v>5</v>
      </c>
      <c r="AJ15" s="6">
        <v>3</v>
      </c>
      <c r="AK15" s="6">
        <v>0.10100000000000001</v>
      </c>
      <c r="AL15" s="6">
        <v>0.22900000000000001</v>
      </c>
      <c r="AM15" s="6">
        <v>0.16700000000000001</v>
      </c>
      <c r="AN15" s="6">
        <v>0.06</v>
      </c>
      <c r="AO15" s="6">
        <v>0.42799999999999999</v>
      </c>
      <c r="AP15" s="6">
        <f t="shared" si="14"/>
        <v>0.36799999999999999</v>
      </c>
      <c r="AQ15" s="56">
        <v>1</v>
      </c>
      <c r="AR15" s="23"/>
      <c r="AS15" s="43">
        <f t="shared" si="15"/>
        <v>2.125</v>
      </c>
      <c r="AT15" s="50">
        <f t="shared" si="16"/>
        <v>2.5</v>
      </c>
      <c r="AU15" s="6">
        <v>1</v>
      </c>
      <c r="AV15" s="6">
        <v>4</v>
      </c>
      <c r="AW15" s="50">
        <f t="shared" si="17"/>
        <v>2.5</v>
      </c>
      <c r="AX15" s="6">
        <v>4</v>
      </c>
      <c r="AY15" s="58">
        <f t="shared" si="18"/>
        <v>0.8</v>
      </c>
      <c r="AZ15" s="6">
        <v>25</v>
      </c>
      <c r="BA15" s="6">
        <v>20</v>
      </c>
      <c r="BB15" s="6">
        <v>1</v>
      </c>
      <c r="BC15" s="50">
        <f t="shared" si="19"/>
        <v>2.5</v>
      </c>
      <c r="BD15" s="6">
        <v>1</v>
      </c>
      <c r="BE15" s="6">
        <v>4</v>
      </c>
      <c r="BF15" s="6">
        <f t="shared" si="20"/>
        <v>8.75</v>
      </c>
      <c r="BG15" s="6">
        <v>175</v>
      </c>
      <c r="BH15" s="50">
        <v>1</v>
      </c>
      <c r="BI15" s="35"/>
      <c r="BJ15" s="44">
        <f t="shared" si="21"/>
        <v>2</v>
      </c>
      <c r="BK15" s="45">
        <v>0</v>
      </c>
      <c r="BL15" s="45">
        <v>1</v>
      </c>
      <c r="BM15" s="45">
        <v>1</v>
      </c>
      <c r="BN15" s="44">
        <f t="shared" si="22"/>
        <v>2.6666666666666665</v>
      </c>
      <c r="BO15" s="45">
        <f t="shared" si="23"/>
        <v>1.8333333333333333</v>
      </c>
      <c r="BP15" s="37">
        <v>2</v>
      </c>
      <c r="BQ15" s="62">
        <f t="shared" si="24"/>
        <v>2.5</v>
      </c>
      <c r="BR15" s="37">
        <v>3</v>
      </c>
      <c r="BS15" s="37">
        <v>2</v>
      </c>
      <c r="BT15" s="37">
        <v>1</v>
      </c>
      <c r="BU15" s="45">
        <f t="shared" si="25"/>
        <v>3.5</v>
      </c>
      <c r="BV15" s="62">
        <f t="shared" si="26"/>
        <v>5.5</v>
      </c>
      <c r="BW15" s="37">
        <v>3</v>
      </c>
      <c r="BX15" s="37">
        <v>4</v>
      </c>
      <c r="BY15" s="37">
        <v>2</v>
      </c>
      <c r="BZ15" s="37">
        <v>1</v>
      </c>
      <c r="CA15" s="35"/>
      <c r="CB15" s="44">
        <f t="shared" si="27"/>
        <v>1.0922222222222222</v>
      </c>
      <c r="CC15" s="45">
        <f t="shared" si="28"/>
        <v>1</v>
      </c>
      <c r="CD15" s="37">
        <v>1</v>
      </c>
      <c r="CE15" s="37">
        <v>1</v>
      </c>
      <c r="CF15" s="45">
        <f t="shared" si="29"/>
        <v>2.3333333333333335</v>
      </c>
      <c r="CG15" s="37">
        <v>2</v>
      </c>
      <c r="CH15" s="37">
        <v>2</v>
      </c>
      <c r="CI15" s="37">
        <v>3</v>
      </c>
      <c r="CJ15" s="45">
        <f t="shared" si="30"/>
        <v>-5.6666666666666643E-2</v>
      </c>
      <c r="CK15" s="37">
        <v>0.33</v>
      </c>
      <c r="CL15" s="37">
        <v>0.5</v>
      </c>
      <c r="CM15" s="37">
        <v>-1</v>
      </c>
      <c r="CN15" s="35"/>
    </row>
    <row r="16" spans="1:92" x14ac:dyDescent="0.35">
      <c r="A16" s="5">
        <v>12</v>
      </c>
      <c r="B16" s="1" t="s">
        <v>29</v>
      </c>
      <c r="C16" s="41">
        <f t="shared" si="6"/>
        <v>1.2916666666666665</v>
      </c>
      <c r="D16" s="23"/>
      <c r="E16" s="44">
        <f t="shared" si="7"/>
        <v>1.5</v>
      </c>
      <c r="F16" s="45">
        <f t="shared" si="8"/>
        <v>1</v>
      </c>
      <c r="G16" s="37">
        <v>0</v>
      </c>
      <c r="H16" s="37">
        <v>2</v>
      </c>
      <c r="I16" s="37">
        <v>1</v>
      </c>
      <c r="J16" s="45">
        <f t="shared" si="0"/>
        <v>2</v>
      </c>
      <c r="K16" s="37">
        <v>3</v>
      </c>
      <c r="L16" s="37">
        <v>3</v>
      </c>
      <c r="M16" s="37">
        <v>0</v>
      </c>
      <c r="N16" s="23"/>
      <c r="O16" s="43">
        <f t="shared" si="31"/>
        <v>-0.16900000000000001</v>
      </c>
      <c r="P16" s="51">
        <f t="shared" si="32"/>
        <v>0</v>
      </c>
      <c r="Q16" s="50">
        <f t="shared" si="33"/>
        <v>-0.56299999999999994</v>
      </c>
      <c r="R16" s="53">
        <f t="shared" si="34"/>
        <v>0.186</v>
      </c>
      <c r="S16" s="50">
        <f>ROUND(SUM(AH16/AG16,AI16/AG16*0.5)-(AJ16/AG16),3)</f>
        <v>0</v>
      </c>
      <c r="T16" s="50">
        <f t="shared" si="36"/>
        <v>-0.67900000000000005</v>
      </c>
      <c r="U16" s="53">
        <f t="shared" si="37"/>
        <v>4.3999999999999997E-2</v>
      </c>
      <c r="V16" s="43">
        <f t="shared" si="11"/>
        <v>1.008</v>
      </c>
      <c r="W16" s="50">
        <f t="shared" si="12"/>
        <v>1.4999999999999999E-2</v>
      </c>
      <c r="X16" s="50">
        <f t="shared" si="13"/>
        <v>2</v>
      </c>
      <c r="Y16" s="13"/>
      <c r="Z16" s="6">
        <v>24</v>
      </c>
      <c r="AA16" s="6">
        <v>3</v>
      </c>
      <c r="AB16" s="6">
        <v>12</v>
      </c>
      <c r="AC16" s="6">
        <v>9</v>
      </c>
      <c r="AD16" s="6">
        <v>-0.56299999999999994</v>
      </c>
      <c r="AE16" s="6">
        <v>0.307</v>
      </c>
      <c r="AF16" s="6">
        <v>6.5000000000000002E-2</v>
      </c>
      <c r="AG16" s="6">
        <v>21</v>
      </c>
      <c r="AH16" s="6">
        <v>3</v>
      </c>
      <c r="AI16" s="6">
        <v>10</v>
      </c>
      <c r="AJ16" s="6">
        <v>8</v>
      </c>
      <c r="AK16" s="6">
        <v>-0.67900000000000005</v>
      </c>
      <c r="AL16" s="6">
        <v>-0.35799999999999998</v>
      </c>
      <c r="AM16" s="6">
        <v>0.44600000000000001</v>
      </c>
      <c r="AN16" s="6">
        <v>0.10199999999999999</v>
      </c>
      <c r="AO16" s="6">
        <v>8.6999999999999994E-2</v>
      </c>
      <c r="AP16" s="6">
        <f t="shared" si="14"/>
        <v>1.4999999999999999E-2</v>
      </c>
      <c r="AQ16" s="56">
        <v>2</v>
      </c>
      <c r="AR16" s="23"/>
      <c r="AS16" s="43">
        <f t="shared" si="15"/>
        <v>1.25</v>
      </c>
      <c r="AT16" s="50">
        <f t="shared" si="16"/>
        <v>2.5</v>
      </c>
      <c r="AU16" s="6">
        <v>1</v>
      </c>
      <c r="AV16" s="6">
        <v>4</v>
      </c>
      <c r="AW16" s="50">
        <f t="shared" si="17"/>
        <v>1</v>
      </c>
      <c r="AX16" s="6">
        <v>1</v>
      </c>
      <c r="AY16" s="58">
        <f t="shared" si="18"/>
        <v>0.04</v>
      </c>
      <c r="AZ16" s="6">
        <v>25</v>
      </c>
      <c r="BA16" s="6">
        <v>1</v>
      </c>
      <c r="BB16" s="6">
        <v>1</v>
      </c>
      <c r="BC16" s="50">
        <f t="shared" si="19"/>
        <v>0.5</v>
      </c>
      <c r="BD16" s="6">
        <v>0</v>
      </c>
      <c r="BE16" s="6">
        <v>1</v>
      </c>
      <c r="BF16" s="6">
        <f t="shared" si="20"/>
        <v>1</v>
      </c>
      <c r="BG16" s="6">
        <v>1</v>
      </c>
      <c r="BH16" s="50">
        <v>1</v>
      </c>
      <c r="BI16" s="35"/>
      <c r="BJ16" s="44">
        <f t="shared" si="21"/>
        <v>1</v>
      </c>
      <c r="BK16" s="45">
        <v>0</v>
      </c>
      <c r="BL16" s="45">
        <v>0</v>
      </c>
      <c r="BM16" s="45">
        <v>1</v>
      </c>
      <c r="BN16" s="44">
        <f t="shared" si="22"/>
        <v>2.416666666666667</v>
      </c>
      <c r="BO16" s="45">
        <f t="shared" si="23"/>
        <v>0.66666666666666663</v>
      </c>
      <c r="BP16" s="37">
        <v>0</v>
      </c>
      <c r="BQ16" s="62">
        <f t="shared" si="24"/>
        <v>1</v>
      </c>
      <c r="BR16" s="37">
        <v>1</v>
      </c>
      <c r="BS16" s="37">
        <v>1</v>
      </c>
      <c r="BT16" s="37">
        <v>1</v>
      </c>
      <c r="BU16" s="45">
        <f t="shared" si="25"/>
        <v>4.166666666666667</v>
      </c>
      <c r="BV16" s="62">
        <f t="shared" si="26"/>
        <v>5.5</v>
      </c>
      <c r="BW16" s="37">
        <v>3</v>
      </c>
      <c r="BX16" s="37">
        <v>4</v>
      </c>
      <c r="BY16" s="37">
        <v>3</v>
      </c>
      <c r="BZ16" s="37">
        <v>1</v>
      </c>
      <c r="CA16" s="35"/>
      <c r="CB16" s="44">
        <f t="shared" si="27"/>
        <v>1.3333333333333333</v>
      </c>
      <c r="CC16" s="45">
        <f t="shared" si="28"/>
        <v>1</v>
      </c>
      <c r="CD16" s="37">
        <v>1</v>
      </c>
      <c r="CE16" s="37">
        <v>1</v>
      </c>
      <c r="CF16" s="45">
        <f t="shared" si="29"/>
        <v>1.6666666666666667</v>
      </c>
      <c r="CG16" s="37">
        <v>3</v>
      </c>
      <c r="CH16" s="37">
        <v>0</v>
      </c>
      <c r="CI16" s="37">
        <v>2</v>
      </c>
      <c r="CJ16" s="45">
        <f t="shared" si="30"/>
        <v>1.3333333333333333</v>
      </c>
      <c r="CK16" s="37">
        <v>1</v>
      </c>
      <c r="CL16" s="37">
        <v>1</v>
      </c>
      <c r="CM16" s="37">
        <v>2</v>
      </c>
      <c r="CN16" s="35"/>
    </row>
    <row r="17" spans="1:92" x14ac:dyDescent="0.35">
      <c r="A17" s="5">
        <v>13</v>
      </c>
      <c r="B17" s="15" t="s">
        <v>31</v>
      </c>
      <c r="C17" s="41">
        <f t="shared" si="6"/>
        <v>1.0384444444444445</v>
      </c>
      <c r="D17" s="23"/>
      <c r="E17" s="44">
        <f t="shared" si="7"/>
        <v>0.5</v>
      </c>
      <c r="F17" s="45">
        <f t="shared" si="8"/>
        <v>0.66666666666666663</v>
      </c>
      <c r="G17" s="37">
        <v>1</v>
      </c>
      <c r="H17" s="37">
        <v>2</v>
      </c>
      <c r="I17" s="37">
        <v>-1</v>
      </c>
      <c r="J17" s="45">
        <f t="shared" si="0"/>
        <v>0.33333333333333331</v>
      </c>
      <c r="K17" s="37">
        <v>0</v>
      </c>
      <c r="L17" s="37">
        <v>3</v>
      </c>
      <c r="M17" s="37">
        <v>-2</v>
      </c>
      <c r="N17" s="23"/>
      <c r="O17" s="43">
        <f t="shared" si="31"/>
        <v>-0.153</v>
      </c>
      <c r="P17" s="50">
        <f t="shared" si="32"/>
        <v>-0.39500000000000002</v>
      </c>
      <c r="Q17" s="50">
        <f t="shared" si="33"/>
        <v>0.04</v>
      </c>
      <c r="R17" s="53">
        <f t="shared" si="34"/>
        <v>0.36099999999999999</v>
      </c>
      <c r="S17" s="50">
        <f t="shared" si="35"/>
        <v>-0.52800000000000002</v>
      </c>
      <c r="T17" s="50">
        <f t="shared" si="36"/>
        <v>-0.44500000000000001</v>
      </c>
      <c r="U17" s="53">
        <f t="shared" si="37"/>
        <v>0.05</v>
      </c>
      <c r="V17" s="43">
        <f t="shared" si="11"/>
        <v>0.57899999999999996</v>
      </c>
      <c r="W17" s="50">
        <f t="shared" si="12"/>
        <v>0.15700000000000003</v>
      </c>
      <c r="X17" s="50">
        <f t="shared" si="13"/>
        <v>1</v>
      </c>
      <c r="Y17" s="13"/>
      <c r="Z17" s="6">
        <v>19</v>
      </c>
      <c r="AA17" s="6">
        <v>2</v>
      </c>
      <c r="AB17" s="6">
        <v>5</v>
      </c>
      <c r="AC17" s="6">
        <v>12</v>
      </c>
      <c r="AD17" s="6">
        <v>0.04</v>
      </c>
      <c r="AE17" s="6">
        <v>0.222</v>
      </c>
      <c r="AF17" s="6">
        <v>0.499</v>
      </c>
      <c r="AG17" s="6">
        <v>18</v>
      </c>
      <c r="AH17" s="6">
        <v>2</v>
      </c>
      <c r="AI17" s="6">
        <v>3</v>
      </c>
      <c r="AJ17" s="6">
        <v>13</v>
      </c>
      <c r="AK17" s="6">
        <v>-0.44500000000000001</v>
      </c>
      <c r="AL17" s="6">
        <v>5.8999999999999997E-2</v>
      </c>
      <c r="AM17" s="6">
        <v>4.1000000000000002E-2</v>
      </c>
      <c r="AN17" s="6">
        <v>0.183</v>
      </c>
      <c r="AO17" s="6">
        <v>0.34</v>
      </c>
      <c r="AP17" s="6">
        <f t="shared" si="14"/>
        <v>0.15700000000000003</v>
      </c>
      <c r="AQ17" s="6">
        <v>1</v>
      </c>
      <c r="AR17" s="23"/>
      <c r="AS17" s="43">
        <f t="shared" si="15"/>
        <v>1.1879999999999999</v>
      </c>
      <c r="AT17" s="50">
        <f t="shared" si="16"/>
        <v>1.5</v>
      </c>
      <c r="AU17" s="6">
        <v>1</v>
      </c>
      <c r="AV17" s="6">
        <v>2</v>
      </c>
      <c r="AW17" s="50">
        <f t="shared" si="17"/>
        <v>1.5</v>
      </c>
      <c r="AX17" s="6">
        <v>3</v>
      </c>
      <c r="AY17" s="58">
        <f t="shared" si="18"/>
        <v>0.6</v>
      </c>
      <c r="AZ17" s="6">
        <v>20</v>
      </c>
      <c r="BA17" s="6">
        <v>12</v>
      </c>
      <c r="BB17" s="6">
        <v>0</v>
      </c>
      <c r="BC17" s="50">
        <f t="shared" si="19"/>
        <v>0.75</v>
      </c>
      <c r="BD17" s="6">
        <v>0</v>
      </c>
      <c r="BE17" s="6">
        <v>1.5</v>
      </c>
      <c r="BF17" s="6">
        <f t="shared" si="20"/>
        <v>2.25</v>
      </c>
      <c r="BG17" s="6">
        <v>27</v>
      </c>
      <c r="BH17" s="50">
        <v>1</v>
      </c>
      <c r="BI17" s="35"/>
      <c r="BJ17" s="44">
        <f t="shared" si="21"/>
        <v>0</v>
      </c>
      <c r="BK17" s="45">
        <v>0</v>
      </c>
      <c r="BL17" s="45">
        <v>-1</v>
      </c>
      <c r="BM17" s="45">
        <v>1</v>
      </c>
      <c r="BN17" s="44">
        <f t="shared" si="22"/>
        <v>2.5833333333333335</v>
      </c>
      <c r="BO17" s="45">
        <f t="shared" si="23"/>
        <v>1</v>
      </c>
      <c r="BP17" s="37">
        <v>0</v>
      </c>
      <c r="BQ17" s="62">
        <f t="shared" si="24"/>
        <v>2</v>
      </c>
      <c r="BR17" s="37">
        <v>1</v>
      </c>
      <c r="BS17" s="37">
        <v>3</v>
      </c>
      <c r="BT17" s="37">
        <v>1</v>
      </c>
      <c r="BU17" s="45">
        <f t="shared" si="25"/>
        <v>4.166666666666667</v>
      </c>
      <c r="BV17" s="62">
        <f t="shared" si="26"/>
        <v>5.5</v>
      </c>
      <c r="BW17" s="37">
        <v>3</v>
      </c>
      <c r="BX17" s="37">
        <v>4</v>
      </c>
      <c r="BY17" s="37">
        <v>3</v>
      </c>
      <c r="BZ17" s="37">
        <v>1</v>
      </c>
      <c r="CA17" s="35"/>
      <c r="CB17" s="44">
        <f t="shared" si="27"/>
        <v>0.88888888888888884</v>
      </c>
      <c r="CC17" s="45">
        <f t="shared" si="28"/>
        <v>1</v>
      </c>
      <c r="CD17" s="37">
        <v>1</v>
      </c>
      <c r="CE17" s="37">
        <v>1</v>
      </c>
      <c r="CF17" s="45">
        <f t="shared" si="29"/>
        <v>1.3333333333333333</v>
      </c>
      <c r="CG17" s="37">
        <v>1</v>
      </c>
      <c r="CH17" s="37">
        <v>1</v>
      </c>
      <c r="CI17" s="37">
        <v>2</v>
      </c>
      <c r="CJ17" s="45">
        <f t="shared" si="30"/>
        <v>0.33333333333333331</v>
      </c>
      <c r="CK17" s="37">
        <v>1</v>
      </c>
      <c r="CL17" s="37">
        <v>1</v>
      </c>
      <c r="CM17" s="37">
        <v>-1</v>
      </c>
      <c r="CN17" s="35"/>
    </row>
    <row r="18" spans="1:92" x14ac:dyDescent="0.35">
      <c r="A18" s="5">
        <v>14</v>
      </c>
      <c r="B18" s="1" t="s">
        <v>30</v>
      </c>
      <c r="C18" s="41">
        <f>AVERAGE(AS18,CB18)</f>
        <v>2.2083333333333335</v>
      </c>
      <c r="D18" s="23"/>
      <c r="E18" s="44">
        <f>AVERAGE(F18,J18)</f>
        <v>1.1666666666666665</v>
      </c>
      <c r="F18" s="45">
        <f>AVERAGE(G18:I18)</f>
        <v>1</v>
      </c>
      <c r="G18" s="37">
        <v>2</v>
      </c>
      <c r="H18" s="37">
        <v>2</v>
      </c>
      <c r="I18" s="37">
        <v>-1</v>
      </c>
      <c r="J18" s="45">
        <f>AVERAGE(K18:M18)</f>
        <v>1.3333333333333333</v>
      </c>
      <c r="K18" s="37">
        <v>3</v>
      </c>
      <c r="L18" s="37">
        <v>3</v>
      </c>
      <c r="M18" s="37">
        <v>-2</v>
      </c>
      <c r="N18" s="23"/>
      <c r="O18" s="43">
        <f>ROUND(AVERAGE(P18,Q18,R18,S18,T18,U18),3)</f>
        <v>0.49299999999999999</v>
      </c>
      <c r="P18" s="50">
        <f>ROUND(SUM(AA18/Z18,AB18/Z18*0.5)-(AC18/Z18),3)</f>
        <v>0.5</v>
      </c>
      <c r="Q18" s="50">
        <f>AD18</f>
        <v>-6.5000000000000002E-2</v>
      </c>
      <c r="R18" s="53">
        <f>ROUND(AVERAGE(AE18,AF18),3)</f>
        <v>0.183</v>
      </c>
      <c r="S18" s="50">
        <f>ROUND(SUM(AH18/AG18,AI18/AG18*0.5)-(AJ18/AG18),3)</f>
        <v>0.68799999999999994</v>
      </c>
      <c r="T18" s="50">
        <f>AK18</f>
        <v>0.88700000000000001</v>
      </c>
      <c r="U18" s="53">
        <f>ROUND(AVERAGE(AL18,AM18),3)</f>
        <v>0.76200000000000001</v>
      </c>
      <c r="V18" s="43">
        <f>ROUND(AVERAGE(W18,X18),3)</f>
        <v>1.921</v>
      </c>
      <c r="W18" s="50">
        <f>AP18</f>
        <v>0.84099999999999997</v>
      </c>
      <c r="X18" s="50">
        <f>AQ18</f>
        <v>3</v>
      </c>
      <c r="Y18" s="13"/>
      <c r="Z18" s="6">
        <v>13</v>
      </c>
      <c r="AA18" s="6">
        <v>6</v>
      </c>
      <c r="AB18" s="6">
        <v>5</v>
      </c>
      <c r="AC18" s="6">
        <v>2</v>
      </c>
      <c r="AD18" s="6">
        <v>-6.5000000000000002E-2</v>
      </c>
      <c r="AE18" s="6">
        <v>2.5000000000000001E-2</v>
      </c>
      <c r="AF18" s="6">
        <v>0.34100000000000003</v>
      </c>
      <c r="AG18" s="6">
        <v>16</v>
      </c>
      <c r="AH18" s="6">
        <v>12</v>
      </c>
      <c r="AI18" s="6">
        <v>2</v>
      </c>
      <c r="AJ18" s="6">
        <v>2</v>
      </c>
      <c r="AK18" s="6">
        <v>0.88700000000000001</v>
      </c>
      <c r="AL18" s="6">
        <v>0.83</v>
      </c>
      <c r="AM18" s="6">
        <v>0.69299999999999995</v>
      </c>
      <c r="AN18" s="6">
        <v>0.85599999999999998</v>
      </c>
      <c r="AO18" s="6">
        <v>1.4999999999999999E-2</v>
      </c>
      <c r="AP18" s="6">
        <f>IF(AN18&gt;AO18,(AN18-AO18),(AO18-AN18))</f>
        <v>0.84099999999999997</v>
      </c>
      <c r="AQ18" s="6">
        <v>3</v>
      </c>
      <c r="AR18" s="23"/>
      <c r="AS18" s="43">
        <f>ROUND(AVERAGE(AT18,AW18,BC18,BH18),3)</f>
        <v>2.75</v>
      </c>
      <c r="AT18" s="50">
        <f>ROUND(AVERAGE(AU18,AV18),3)</f>
        <v>2.5</v>
      </c>
      <c r="AU18" s="6">
        <v>1</v>
      </c>
      <c r="AV18" s="6">
        <v>4</v>
      </c>
      <c r="AW18" s="50">
        <f>ROUND(AVERAGE(AX18,BB18),3)</f>
        <v>2.5</v>
      </c>
      <c r="AX18" s="6">
        <v>4</v>
      </c>
      <c r="AY18" s="58">
        <f>BA18/AZ18</f>
        <v>0.8571428571428571</v>
      </c>
      <c r="AZ18" s="6">
        <v>21</v>
      </c>
      <c r="BA18" s="6">
        <v>18</v>
      </c>
      <c r="BB18" s="6">
        <v>1</v>
      </c>
      <c r="BC18" s="50">
        <f>ROUND(AVERAGE(BD18, BE18),3)</f>
        <v>2</v>
      </c>
      <c r="BD18" s="6">
        <v>1</v>
      </c>
      <c r="BE18" s="6">
        <v>3</v>
      </c>
      <c r="BF18" s="6">
        <f>ROUND(BG18/BA18,3)</f>
        <v>5.3330000000000002</v>
      </c>
      <c r="BG18" s="6">
        <v>96</v>
      </c>
      <c r="BH18" s="50">
        <v>4</v>
      </c>
      <c r="BI18" s="35"/>
      <c r="BJ18" s="44">
        <f>SUM(BK18,BL18,BM18)</f>
        <v>1</v>
      </c>
      <c r="BK18" s="45">
        <v>0</v>
      </c>
      <c r="BL18" s="45">
        <v>0</v>
      </c>
      <c r="BM18" s="45">
        <v>1</v>
      </c>
      <c r="BN18" s="44">
        <f>AVERAGE(BO18,BU18)</f>
        <v>1.9166666666666665</v>
      </c>
      <c r="BO18" s="45">
        <f>AVERAGE(BP18,BQ18,BT18)</f>
        <v>1.3333333333333333</v>
      </c>
      <c r="BP18" s="37">
        <v>1</v>
      </c>
      <c r="BQ18" s="62">
        <f>AVERAGE(BR18:BS18)</f>
        <v>2</v>
      </c>
      <c r="BR18" s="37">
        <v>1</v>
      </c>
      <c r="BS18" s="37">
        <v>3</v>
      </c>
      <c r="BT18" s="37">
        <v>1</v>
      </c>
      <c r="BU18" s="45">
        <f>AVERAGE(BV18,BY18*2,BZ18)</f>
        <v>2.5</v>
      </c>
      <c r="BV18" s="62">
        <f>AVERAGE(BW18,BX18*2)</f>
        <v>4.5</v>
      </c>
      <c r="BW18" s="37">
        <v>3</v>
      </c>
      <c r="BX18" s="37">
        <v>3</v>
      </c>
      <c r="BY18" s="37">
        <v>1</v>
      </c>
      <c r="BZ18" s="37">
        <v>1</v>
      </c>
      <c r="CA18" s="35"/>
      <c r="CB18" s="44">
        <f>AVERAGE(CC18,CF18,CJ18)</f>
        <v>1.666666666666667</v>
      </c>
      <c r="CC18" s="45">
        <f>AVERAGE(CD18:CE18)</f>
        <v>1</v>
      </c>
      <c r="CD18" s="37">
        <v>1</v>
      </c>
      <c r="CE18" s="37">
        <v>1</v>
      </c>
      <c r="CF18" s="45">
        <f>AVERAGE(CG18:CI18)</f>
        <v>3.3333333333333335</v>
      </c>
      <c r="CG18" s="37">
        <v>3</v>
      </c>
      <c r="CH18" s="37">
        <v>4</v>
      </c>
      <c r="CI18" s="37">
        <v>3</v>
      </c>
      <c r="CJ18" s="45">
        <f>AVERAGE(CK18:CM18)</f>
        <v>0.66666666666666663</v>
      </c>
      <c r="CK18" s="37">
        <v>1</v>
      </c>
      <c r="CL18" s="37">
        <v>1</v>
      </c>
      <c r="CM18" s="37">
        <v>0</v>
      </c>
      <c r="CN18" s="35"/>
    </row>
    <row r="19" spans="1:92" hidden="1" x14ac:dyDescent="0.35">
      <c r="O19" s="10"/>
      <c r="X19" s="10"/>
      <c r="AQ19" s="10"/>
      <c r="AW19" s="10"/>
      <c r="BD19" s="10"/>
      <c r="BE19" s="10"/>
      <c r="BF19" s="10"/>
    </row>
    <row r="20" spans="1:92" hidden="1" x14ac:dyDescent="0.35">
      <c r="O20" s="17"/>
      <c r="P20" s="10"/>
      <c r="BD20" s="10"/>
      <c r="BE20" s="10"/>
      <c r="BF20" s="10"/>
    </row>
    <row r="21" spans="1:92" hidden="1" x14ac:dyDescent="0.35"/>
    <row r="22" spans="1:92" hidden="1" x14ac:dyDescent="0.35"/>
    <row r="23" spans="1:92" hidden="1" x14ac:dyDescent="0.35"/>
  </sheetData>
  <mergeCells count="8">
    <mergeCell ref="BJ2:BK2"/>
    <mergeCell ref="CB2:CC2"/>
    <mergeCell ref="B3:B4"/>
    <mergeCell ref="A3:A4"/>
    <mergeCell ref="A1:B1"/>
    <mergeCell ref="C3:C4"/>
    <mergeCell ref="O2:P2"/>
    <mergeCell ref="E2:F2"/>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7"/>
  <sheetViews>
    <sheetView zoomScale="81" workbookViewId="0">
      <selection activeCell="F8" sqref="F8"/>
    </sheetView>
  </sheetViews>
  <sheetFormatPr defaultColWidth="10.83203125" defaultRowHeight="15.5" x14ac:dyDescent="0.35"/>
  <cols>
    <col min="1" max="1" width="9.33203125" style="3" customWidth="1"/>
    <col min="2" max="2" width="11.83203125" style="3" customWidth="1"/>
    <col min="3" max="3" width="8.1640625" style="3" customWidth="1"/>
    <col min="4" max="4" width="54.1640625" style="3" customWidth="1"/>
    <col min="5" max="5" width="73.5" style="3" customWidth="1"/>
    <col min="6" max="6" width="90.33203125" style="3" customWidth="1"/>
    <col min="7" max="16384" width="10.83203125" style="3"/>
  </cols>
  <sheetData>
    <row r="1" spans="1:28" ht="63" customHeight="1" x14ac:dyDescent="0.35">
      <c r="A1" s="147" t="s">
        <v>206</v>
      </c>
      <c r="B1" s="147"/>
      <c r="C1" s="20"/>
    </row>
    <row r="2" spans="1:28" x14ac:dyDescent="0.35">
      <c r="A2" s="116"/>
      <c r="B2" s="116"/>
      <c r="C2" s="116"/>
      <c r="D2" s="116"/>
      <c r="E2" s="116"/>
      <c r="F2" s="116"/>
    </row>
    <row r="3" spans="1:28" ht="32" customHeight="1" x14ac:dyDescent="0.35">
      <c r="A3" s="8" t="s">
        <v>220</v>
      </c>
      <c r="B3" s="131" t="s">
        <v>221</v>
      </c>
      <c r="C3" s="132" t="s">
        <v>219</v>
      </c>
      <c r="D3" s="126" t="s">
        <v>222</v>
      </c>
      <c r="E3" s="8" t="s">
        <v>279</v>
      </c>
      <c r="F3" s="126" t="s">
        <v>280</v>
      </c>
    </row>
    <row r="4" spans="1:28" x14ac:dyDescent="0.35">
      <c r="A4" s="113"/>
      <c r="B4" s="114"/>
      <c r="C4" s="115"/>
      <c r="D4" s="113"/>
      <c r="E4" s="113"/>
      <c r="F4" s="113"/>
    </row>
    <row r="5" spans="1:28" x14ac:dyDescent="0.35">
      <c r="A5" s="152" t="s">
        <v>216</v>
      </c>
      <c r="B5" s="152"/>
      <c r="C5" s="152"/>
      <c r="D5" s="152"/>
      <c r="E5" s="152"/>
      <c r="F5" s="152"/>
    </row>
    <row r="6" spans="1:28" x14ac:dyDescent="0.35">
      <c r="A6" s="25" t="s">
        <v>164</v>
      </c>
      <c r="B6" s="25"/>
      <c r="C6" s="25"/>
      <c r="D6" s="25" t="s">
        <v>101</v>
      </c>
      <c r="E6" s="127" t="s">
        <v>252</v>
      </c>
      <c r="F6" s="25" t="s">
        <v>238</v>
      </c>
      <c r="G6" s="10"/>
    </row>
    <row r="7" spans="1:28" x14ac:dyDescent="0.35">
      <c r="A7" s="18"/>
      <c r="B7" s="18" t="s">
        <v>156</v>
      </c>
      <c r="C7" s="18"/>
      <c r="D7" s="18" t="s">
        <v>211</v>
      </c>
      <c r="E7" s="136" t="s">
        <v>252</v>
      </c>
      <c r="F7" s="18" t="s">
        <v>237</v>
      </c>
      <c r="G7" s="10"/>
    </row>
    <row r="8" spans="1:28" x14ac:dyDescent="0.35">
      <c r="C8" s="3" t="s">
        <v>158</v>
      </c>
      <c r="D8" s="3" t="s">
        <v>212</v>
      </c>
      <c r="E8" s="130" t="s">
        <v>268</v>
      </c>
      <c r="F8" s="117" t="s">
        <v>270</v>
      </c>
      <c r="G8" s="128"/>
    </row>
    <row r="9" spans="1:28" x14ac:dyDescent="0.35">
      <c r="C9" s="3" t="s">
        <v>159</v>
      </c>
      <c r="D9" s="3" t="s">
        <v>104</v>
      </c>
      <c r="E9" s="130" t="s">
        <v>273</v>
      </c>
      <c r="F9" s="3" t="s">
        <v>271</v>
      </c>
      <c r="G9" s="128"/>
    </row>
    <row r="10" spans="1:28" x14ac:dyDescent="0.35">
      <c r="C10" s="3" t="s">
        <v>160</v>
      </c>
      <c r="D10" s="3" t="s">
        <v>105</v>
      </c>
      <c r="E10" s="130" t="s">
        <v>276</v>
      </c>
      <c r="F10" s="3" t="s">
        <v>272</v>
      </c>
      <c r="G10" s="128"/>
    </row>
    <row r="11" spans="1:28" x14ac:dyDescent="0.35">
      <c r="A11" s="18"/>
      <c r="B11" s="18" t="s">
        <v>157</v>
      </c>
      <c r="C11" s="18"/>
      <c r="D11" s="18" t="s">
        <v>106</v>
      </c>
      <c r="E11" s="135" t="s">
        <v>252</v>
      </c>
      <c r="F11" s="18" t="s">
        <v>239</v>
      </c>
    </row>
    <row r="12" spans="1:28" x14ac:dyDescent="0.35">
      <c r="C12" s="3" t="s">
        <v>161</v>
      </c>
      <c r="D12" s="3" t="s">
        <v>107</v>
      </c>
      <c r="E12" s="130" t="s">
        <v>274</v>
      </c>
      <c r="F12" s="117" t="s">
        <v>277</v>
      </c>
      <c r="G12" s="138"/>
      <c r="I12" s="10"/>
      <c r="J12" s="10"/>
      <c r="K12" s="10"/>
      <c r="L12" s="10"/>
      <c r="M12" s="10"/>
      <c r="N12" s="10"/>
      <c r="O12" s="10"/>
      <c r="P12" s="10"/>
      <c r="Q12" s="10"/>
      <c r="R12" s="10"/>
      <c r="S12" s="10"/>
      <c r="T12" s="10"/>
      <c r="U12" s="10"/>
      <c r="V12" s="10"/>
      <c r="W12" s="10"/>
      <c r="X12" s="10"/>
      <c r="Y12" s="10"/>
      <c r="Z12" s="10"/>
      <c r="AA12" s="10"/>
      <c r="AB12" s="10"/>
    </row>
    <row r="13" spans="1:28" x14ac:dyDescent="0.35">
      <c r="C13" s="3" t="s">
        <v>162</v>
      </c>
      <c r="D13" s="3" t="s">
        <v>108</v>
      </c>
      <c r="E13" s="130" t="s">
        <v>274</v>
      </c>
      <c r="F13" s="117" t="s">
        <v>277</v>
      </c>
      <c r="G13" s="138"/>
      <c r="I13" s="10"/>
      <c r="J13" s="10"/>
      <c r="K13" s="10"/>
      <c r="L13" s="10"/>
      <c r="M13" s="10"/>
      <c r="N13" s="10"/>
      <c r="O13" s="10"/>
      <c r="P13" s="10"/>
      <c r="Q13" s="10"/>
      <c r="R13" s="10"/>
      <c r="S13" s="10"/>
      <c r="T13" s="10"/>
      <c r="U13" s="10"/>
      <c r="V13" s="10"/>
      <c r="W13" s="10"/>
      <c r="X13" s="10"/>
      <c r="Y13" s="10"/>
      <c r="Z13" s="10"/>
      <c r="AA13" s="10"/>
      <c r="AB13" s="10"/>
    </row>
    <row r="14" spans="1:28" x14ac:dyDescent="0.35">
      <c r="C14" s="3" t="s">
        <v>163</v>
      </c>
      <c r="D14" s="3" t="s">
        <v>213</v>
      </c>
      <c r="E14" s="130" t="s">
        <v>275</v>
      </c>
      <c r="F14" s="3" t="s">
        <v>278</v>
      </c>
      <c r="G14" s="138"/>
      <c r="I14" s="10"/>
      <c r="J14" s="10"/>
      <c r="K14" s="10"/>
      <c r="L14" s="10"/>
      <c r="M14" s="10"/>
      <c r="N14" s="10"/>
      <c r="O14" s="10"/>
      <c r="P14" s="10"/>
      <c r="Q14" s="10"/>
      <c r="R14" s="10"/>
      <c r="S14" s="10"/>
      <c r="T14" s="10"/>
      <c r="U14" s="10"/>
      <c r="V14" s="10"/>
      <c r="W14" s="10"/>
      <c r="X14" s="10"/>
      <c r="Y14" s="10"/>
      <c r="Z14" s="10"/>
      <c r="AA14" s="10"/>
      <c r="AB14" s="10"/>
    </row>
    <row r="15" spans="1:28" x14ac:dyDescent="0.35">
      <c r="I15" s="10"/>
      <c r="J15" s="10"/>
      <c r="K15" s="10"/>
      <c r="L15" s="10"/>
      <c r="M15" s="10"/>
      <c r="N15" s="10"/>
      <c r="O15" s="10"/>
      <c r="P15" s="10"/>
      <c r="Q15" s="10"/>
      <c r="R15" s="10"/>
      <c r="S15" s="10"/>
      <c r="T15" s="10"/>
      <c r="U15" s="10"/>
      <c r="V15" s="10"/>
      <c r="W15" s="10"/>
      <c r="X15" s="10"/>
      <c r="Y15" s="10"/>
      <c r="Z15" s="10"/>
      <c r="AA15" s="10"/>
      <c r="AB15" s="10"/>
    </row>
    <row r="16" spans="1:28" x14ac:dyDescent="0.35">
      <c r="A16" s="149" t="s">
        <v>224</v>
      </c>
      <c r="B16" s="149"/>
      <c r="C16" s="149"/>
      <c r="D16" s="149"/>
      <c r="E16" s="149"/>
      <c r="F16" s="149"/>
      <c r="I16" s="151"/>
      <c r="J16" s="151"/>
      <c r="K16" s="49"/>
      <c r="L16" s="49"/>
      <c r="M16" s="49"/>
      <c r="N16" s="49"/>
      <c r="O16" s="10"/>
      <c r="P16" s="10"/>
      <c r="Q16" s="10"/>
      <c r="R16" s="10"/>
      <c r="S16" s="10"/>
      <c r="T16" s="10"/>
      <c r="U16" s="10"/>
      <c r="V16" s="10"/>
      <c r="W16" s="10"/>
      <c r="X16" s="10"/>
      <c r="Y16" s="10"/>
      <c r="Z16" s="10"/>
      <c r="AA16" s="10"/>
      <c r="AB16" s="10"/>
    </row>
    <row r="17" spans="1:28" x14ac:dyDescent="0.35">
      <c r="A17" s="99" t="s">
        <v>1</v>
      </c>
      <c r="B17" s="118"/>
      <c r="C17" s="118"/>
      <c r="D17" s="99" t="s">
        <v>63</v>
      </c>
      <c r="E17" s="118" t="s">
        <v>252</v>
      </c>
      <c r="F17" s="25" t="s">
        <v>240</v>
      </c>
      <c r="I17" s="15"/>
      <c r="J17" s="30"/>
      <c r="K17" s="30"/>
      <c r="L17" s="30"/>
      <c r="M17" s="30"/>
      <c r="N17" s="30"/>
      <c r="O17" s="30"/>
      <c r="P17" s="15"/>
      <c r="Q17" s="30"/>
      <c r="R17" s="30"/>
      <c r="S17" s="10"/>
      <c r="T17" s="10"/>
      <c r="U17" s="10"/>
      <c r="V17" s="10"/>
      <c r="W17" s="10"/>
      <c r="X17" s="10"/>
      <c r="Y17" s="10"/>
      <c r="Z17" s="10"/>
      <c r="AA17" s="10"/>
      <c r="AB17" s="10"/>
    </row>
    <row r="18" spans="1:28" x14ac:dyDescent="0.35">
      <c r="A18" s="98"/>
      <c r="B18" s="98" t="s">
        <v>3</v>
      </c>
      <c r="C18" s="98"/>
      <c r="D18" s="98" t="s">
        <v>179</v>
      </c>
      <c r="E18" s="119" t="s">
        <v>252</v>
      </c>
      <c r="F18" s="98" t="s">
        <v>242</v>
      </c>
      <c r="I18" s="91"/>
      <c r="J18" s="20"/>
      <c r="K18" s="20"/>
      <c r="L18" s="91"/>
      <c r="M18" s="20"/>
      <c r="N18" s="20"/>
      <c r="O18" s="91"/>
      <c r="P18" s="91"/>
      <c r="Q18" s="20"/>
      <c r="R18" s="20"/>
      <c r="S18" s="10"/>
      <c r="T18" s="10"/>
      <c r="U18" s="10"/>
      <c r="V18" s="10"/>
      <c r="W18" s="10"/>
      <c r="X18" s="10"/>
      <c r="Y18" s="10"/>
      <c r="Z18" s="10"/>
      <c r="AA18" s="10"/>
      <c r="AB18" s="10"/>
    </row>
    <row r="19" spans="1:28" x14ac:dyDescent="0.35">
      <c r="A19" s="117"/>
      <c r="B19" s="117"/>
      <c r="C19" s="117" t="s">
        <v>67</v>
      </c>
      <c r="D19" s="93" t="s">
        <v>214</v>
      </c>
      <c r="E19" s="117" t="s">
        <v>266</v>
      </c>
      <c r="F19" s="117" t="s">
        <v>244</v>
      </c>
      <c r="I19" s="10"/>
      <c r="J19" s="10"/>
      <c r="K19" s="10"/>
      <c r="L19" s="10"/>
      <c r="M19" s="10"/>
      <c r="N19" s="10"/>
      <c r="O19" s="10"/>
      <c r="P19" s="10"/>
      <c r="Q19" s="10"/>
      <c r="R19" s="10"/>
      <c r="S19" s="10"/>
      <c r="T19" s="10"/>
      <c r="U19" s="10"/>
      <c r="V19" s="10"/>
      <c r="W19" s="10"/>
      <c r="X19" s="10"/>
      <c r="Y19" s="10"/>
      <c r="Z19" s="10"/>
      <c r="AA19" s="10"/>
      <c r="AB19" s="10"/>
    </row>
    <row r="20" spans="1:28" x14ac:dyDescent="0.35">
      <c r="A20" s="117"/>
      <c r="B20" s="117"/>
      <c r="C20" s="117" t="s">
        <v>68</v>
      </c>
      <c r="D20" s="94" t="s">
        <v>9</v>
      </c>
      <c r="E20" s="117" t="s">
        <v>266</v>
      </c>
      <c r="F20" s="117" t="s">
        <v>245</v>
      </c>
      <c r="I20" s="10"/>
      <c r="J20" s="10"/>
      <c r="K20" s="10"/>
      <c r="L20" s="10"/>
      <c r="M20" s="10"/>
      <c r="N20" s="10"/>
      <c r="O20" s="10"/>
      <c r="P20" s="10"/>
      <c r="Q20" s="10"/>
      <c r="R20" s="10"/>
      <c r="S20" s="10"/>
      <c r="T20" s="10"/>
      <c r="U20" s="10"/>
      <c r="V20" s="10"/>
      <c r="W20" s="10"/>
      <c r="X20" s="10"/>
      <c r="Y20" s="10"/>
      <c r="Z20" s="10"/>
      <c r="AA20" s="10"/>
      <c r="AB20" s="10"/>
    </row>
    <row r="21" spans="1:28" x14ac:dyDescent="0.35">
      <c r="A21" s="117"/>
      <c r="B21" s="117"/>
      <c r="C21" s="117" t="s">
        <v>69</v>
      </c>
      <c r="D21" s="94" t="s">
        <v>10</v>
      </c>
      <c r="E21" s="117" t="s">
        <v>266</v>
      </c>
      <c r="F21" s="117" t="s">
        <v>246</v>
      </c>
      <c r="I21" s="15"/>
      <c r="J21" s="15"/>
      <c r="K21" s="15"/>
      <c r="L21" s="15"/>
      <c r="M21" s="15"/>
      <c r="N21" s="15"/>
      <c r="O21" s="15"/>
      <c r="P21" s="15"/>
      <c r="Q21" s="15"/>
      <c r="R21" s="15"/>
      <c r="S21" s="15"/>
      <c r="T21" s="15"/>
      <c r="U21" s="15"/>
      <c r="V21" s="15"/>
      <c r="W21" s="15"/>
      <c r="X21" s="15"/>
      <c r="Y21" s="15"/>
      <c r="Z21" s="15"/>
      <c r="AA21" s="10"/>
      <c r="AB21" s="10"/>
    </row>
    <row r="22" spans="1:28" x14ac:dyDescent="0.35">
      <c r="A22" s="117"/>
      <c r="B22" s="117"/>
      <c r="C22" s="117" t="s">
        <v>111</v>
      </c>
      <c r="D22" s="94" t="s">
        <v>11</v>
      </c>
      <c r="E22" s="117" t="s">
        <v>266</v>
      </c>
      <c r="F22" s="117" t="s">
        <v>247</v>
      </c>
      <c r="I22" s="92"/>
      <c r="J22" s="16"/>
      <c r="K22" s="16"/>
      <c r="L22" s="16"/>
      <c r="M22" s="49"/>
      <c r="N22" s="49"/>
      <c r="O22" s="92"/>
      <c r="P22" s="49"/>
      <c r="Q22" s="16"/>
      <c r="R22" s="16"/>
      <c r="S22" s="16"/>
      <c r="T22" s="49"/>
      <c r="U22" s="49"/>
      <c r="V22" s="92"/>
      <c r="W22" s="49"/>
      <c r="X22" s="49"/>
      <c r="Y22" s="49"/>
      <c r="Z22" s="49"/>
      <c r="AA22" s="10"/>
      <c r="AB22" s="10"/>
    </row>
    <row r="23" spans="1:28" x14ac:dyDescent="0.35">
      <c r="A23" s="98"/>
      <c r="B23" s="98" t="s">
        <v>4</v>
      </c>
      <c r="C23" s="98"/>
      <c r="D23" s="98" t="s">
        <v>180</v>
      </c>
      <c r="E23" s="119" t="s">
        <v>267</v>
      </c>
      <c r="F23" s="98" t="s">
        <v>260</v>
      </c>
      <c r="I23" s="10"/>
      <c r="J23" s="10"/>
      <c r="K23" s="10"/>
      <c r="L23" s="10"/>
      <c r="M23" s="10"/>
      <c r="N23" s="10"/>
      <c r="O23" s="10"/>
      <c r="P23" s="10"/>
      <c r="Q23" s="10"/>
      <c r="R23" s="10"/>
      <c r="S23" s="10"/>
      <c r="T23" s="10"/>
      <c r="U23" s="10"/>
      <c r="V23" s="10"/>
      <c r="W23" s="10"/>
      <c r="X23" s="10"/>
      <c r="Y23" s="10"/>
      <c r="Z23" s="10"/>
      <c r="AA23" s="10"/>
      <c r="AB23" s="10"/>
    </row>
    <row r="24" spans="1:28" ht="16" customHeight="1" x14ac:dyDescent="0.35">
      <c r="A24" s="117"/>
      <c r="B24" s="117"/>
      <c r="C24" s="117" t="s">
        <v>112</v>
      </c>
      <c r="D24" s="95" t="s">
        <v>232</v>
      </c>
      <c r="E24" s="117" t="s">
        <v>267</v>
      </c>
      <c r="F24" s="125" t="s">
        <v>259</v>
      </c>
      <c r="I24" s="10"/>
      <c r="J24" s="10"/>
      <c r="K24" s="10"/>
      <c r="L24" s="10"/>
      <c r="M24" s="10"/>
      <c r="N24" s="10"/>
      <c r="O24" s="10"/>
      <c r="P24" s="10"/>
      <c r="Q24" s="10"/>
      <c r="R24" s="10"/>
      <c r="S24" s="10"/>
      <c r="T24" s="10"/>
      <c r="U24" s="10"/>
      <c r="V24" s="10"/>
      <c r="W24" s="10"/>
      <c r="X24" s="10"/>
      <c r="Y24" s="10"/>
      <c r="Z24" s="10"/>
      <c r="AA24" s="10"/>
      <c r="AB24" s="10"/>
    </row>
    <row r="25" spans="1:28" x14ac:dyDescent="0.35">
      <c r="A25" s="119"/>
      <c r="B25" s="98" t="s">
        <v>43</v>
      </c>
      <c r="C25" s="119"/>
      <c r="D25" s="98" t="s">
        <v>7</v>
      </c>
      <c r="E25" s="119" t="s">
        <v>267</v>
      </c>
      <c r="F25" s="98" t="s">
        <v>262</v>
      </c>
      <c r="G25" s="125"/>
    </row>
    <row r="26" spans="1:28" x14ac:dyDescent="0.35">
      <c r="A26" s="117"/>
      <c r="B26" s="117"/>
      <c r="C26" s="117" t="s">
        <v>113</v>
      </c>
      <c r="D26" s="95" t="s">
        <v>233</v>
      </c>
      <c r="E26" s="117" t="s">
        <v>267</v>
      </c>
      <c r="F26" s="125" t="s">
        <v>256</v>
      </c>
    </row>
    <row r="27" spans="1:28" x14ac:dyDescent="0.35">
      <c r="A27" s="117"/>
      <c r="B27" s="117"/>
      <c r="C27" s="117" t="s">
        <v>114</v>
      </c>
      <c r="D27" s="93" t="s">
        <v>218</v>
      </c>
      <c r="E27" s="117" t="s">
        <v>267</v>
      </c>
      <c r="F27" s="125" t="s">
        <v>255</v>
      </c>
    </row>
    <row r="28" spans="1:28" x14ac:dyDescent="0.35">
      <c r="A28" s="98"/>
      <c r="B28" s="98" t="s">
        <v>5</v>
      </c>
      <c r="C28" s="98"/>
      <c r="D28" s="96" t="s">
        <v>181</v>
      </c>
      <c r="E28" s="119" t="s">
        <v>252</v>
      </c>
      <c r="F28" s="98" t="s">
        <v>243</v>
      </c>
    </row>
    <row r="29" spans="1:28" x14ac:dyDescent="0.35">
      <c r="A29" s="117"/>
      <c r="B29" s="117"/>
      <c r="C29" s="117" t="s">
        <v>115</v>
      </c>
      <c r="D29" s="95" t="s">
        <v>215</v>
      </c>
      <c r="E29" s="117" t="s">
        <v>266</v>
      </c>
      <c r="F29" s="117" t="s">
        <v>248</v>
      </c>
    </row>
    <row r="30" spans="1:28" x14ac:dyDescent="0.35">
      <c r="A30" s="117"/>
      <c r="B30" s="117"/>
      <c r="C30" s="117" t="s">
        <v>116</v>
      </c>
      <c r="D30" s="94" t="s">
        <v>13</v>
      </c>
      <c r="E30" s="117" t="s">
        <v>266</v>
      </c>
      <c r="F30" s="117" t="s">
        <v>249</v>
      </c>
    </row>
    <row r="31" spans="1:28" x14ac:dyDescent="0.35">
      <c r="A31" s="117"/>
      <c r="B31" s="117"/>
      <c r="C31" s="117" t="s">
        <v>117</v>
      </c>
      <c r="D31" s="94" t="s">
        <v>14</v>
      </c>
      <c r="E31" s="117" t="s">
        <v>266</v>
      </c>
      <c r="F31" s="117" t="s">
        <v>250</v>
      </c>
    </row>
    <row r="32" spans="1:28" x14ac:dyDescent="0.35">
      <c r="A32" s="117"/>
      <c r="B32" s="117"/>
      <c r="C32" s="117" t="s">
        <v>118</v>
      </c>
      <c r="D32" s="94" t="s">
        <v>15</v>
      </c>
      <c r="E32" s="117" t="s">
        <v>266</v>
      </c>
      <c r="F32" s="117" t="s">
        <v>251</v>
      </c>
    </row>
    <row r="33" spans="1:7" x14ac:dyDescent="0.35">
      <c r="A33" s="119"/>
      <c r="B33" s="98" t="s">
        <v>6</v>
      </c>
      <c r="C33" s="119"/>
      <c r="D33" s="96" t="s">
        <v>182</v>
      </c>
      <c r="E33" s="119" t="s">
        <v>267</v>
      </c>
      <c r="F33" s="98" t="s">
        <v>258</v>
      </c>
    </row>
    <row r="34" spans="1:7" x14ac:dyDescent="0.35">
      <c r="A34" s="117"/>
      <c r="B34" s="117"/>
      <c r="C34" s="117" t="s">
        <v>119</v>
      </c>
      <c r="D34" s="95" t="s">
        <v>234</v>
      </c>
      <c r="E34" s="117" t="s">
        <v>267</v>
      </c>
      <c r="F34" s="125" t="s">
        <v>257</v>
      </c>
    </row>
    <row r="35" spans="1:7" x14ac:dyDescent="0.35">
      <c r="A35" s="119"/>
      <c r="B35" s="98" t="s">
        <v>44</v>
      </c>
      <c r="C35" s="119"/>
      <c r="D35" s="96" t="s">
        <v>8</v>
      </c>
      <c r="E35" s="119" t="s">
        <v>267</v>
      </c>
      <c r="F35" s="98" t="s">
        <v>261</v>
      </c>
    </row>
    <row r="36" spans="1:7" x14ac:dyDescent="0.35">
      <c r="A36" s="117"/>
      <c r="B36" s="117"/>
      <c r="C36" s="117" t="s">
        <v>120</v>
      </c>
      <c r="D36" s="95" t="s">
        <v>235</v>
      </c>
      <c r="E36" s="117" t="s">
        <v>267</v>
      </c>
      <c r="F36" s="125" t="s">
        <v>256</v>
      </c>
    </row>
    <row r="37" spans="1:7" x14ac:dyDescent="0.35">
      <c r="A37" s="117"/>
      <c r="B37" s="117"/>
      <c r="C37" s="117" t="s">
        <v>121</v>
      </c>
      <c r="D37" s="93" t="s">
        <v>223</v>
      </c>
      <c r="E37" s="117" t="s">
        <v>267</v>
      </c>
      <c r="F37" s="125" t="s">
        <v>255</v>
      </c>
    </row>
    <row r="38" spans="1:7" x14ac:dyDescent="0.35">
      <c r="A38" s="99" t="s">
        <v>2</v>
      </c>
      <c r="B38" s="118"/>
      <c r="C38" s="118"/>
      <c r="D38" s="97" t="s">
        <v>64</v>
      </c>
      <c r="E38" s="118" t="s">
        <v>252</v>
      </c>
      <c r="F38" s="25" t="s">
        <v>241</v>
      </c>
    </row>
    <row r="39" spans="1:7" x14ac:dyDescent="0.35">
      <c r="A39" s="119"/>
      <c r="B39" s="98" t="s">
        <v>47</v>
      </c>
      <c r="C39" s="119"/>
      <c r="D39" s="96" t="s">
        <v>217</v>
      </c>
      <c r="E39" s="119" t="s">
        <v>267</v>
      </c>
      <c r="F39" s="98" t="s">
        <v>254</v>
      </c>
    </row>
    <row r="40" spans="1:7" ht="20" customHeight="1" x14ac:dyDescent="0.35">
      <c r="A40" s="117"/>
      <c r="B40" s="117"/>
      <c r="C40" s="117" t="s">
        <v>122</v>
      </c>
      <c r="D40" s="95" t="s">
        <v>49</v>
      </c>
      <c r="E40" s="117" t="s">
        <v>252</v>
      </c>
      <c r="F40" s="117" t="s">
        <v>264</v>
      </c>
    </row>
    <row r="41" spans="1:7" ht="21" customHeight="1" x14ac:dyDescent="0.35">
      <c r="A41" s="117"/>
      <c r="B41" s="117"/>
      <c r="C41" s="117" t="s">
        <v>123</v>
      </c>
      <c r="D41" s="95" t="s">
        <v>50</v>
      </c>
      <c r="E41" s="117" t="s">
        <v>252</v>
      </c>
      <c r="F41" s="117" t="s">
        <v>263</v>
      </c>
    </row>
    <row r="42" spans="1:7" ht="20" customHeight="1" x14ac:dyDescent="0.35">
      <c r="A42" s="117"/>
      <c r="B42" s="117"/>
      <c r="C42" s="117" t="s">
        <v>124</v>
      </c>
      <c r="D42" s="95" t="s">
        <v>236</v>
      </c>
      <c r="E42" s="117" t="s">
        <v>267</v>
      </c>
      <c r="F42" s="125" t="s">
        <v>253</v>
      </c>
    </row>
    <row r="43" spans="1:7" x14ac:dyDescent="0.35">
      <c r="A43" s="119"/>
      <c r="B43" s="98" t="s">
        <v>48</v>
      </c>
      <c r="C43" s="119"/>
      <c r="D43" s="96" t="s">
        <v>183</v>
      </c>
      <c r="E43" s="119" t="s">
        <v>265</v>
      </c>
      <c r="F43" s="98" t="s">
        <v>269</v>
      </c>
      <c r="G43" s="10"/>
    </row>
    <row r="44" spans="1:7" x14ac:dyDescent="0.35">
      <c r="A44" s="117"/>
      <c r="B44" s="117"/>
      <c r="C44" s="117" t="s">
        <v>125</v>
      </c>
      <c r="D44" s="95" t="s">
        <v>183</v>
      </c>
      <c r="E44" s="117" t="s">
        <v>265</v>
      </c>
      <c r="F44" s="117" t="s">
        <v>269</v>
      </c>
      <c r="G44" s="10"/>
    </row>
    <row r="45" spans="1:7" x14ac:dyDescent="0.35">
      <c r="A45" s="117"/>
      <c r="B45" s="117"/>
      <c r="C45" s="117"/>
      <c r="D45" s="117"/>
      <c r="E45" s="117"/>
      <c r="F45" s="117"/>
    </row>
    <row r="46" spans="1:7" x14ac:dyDescent="0.35">
      <c r="A46" s="150" t="s">
        <v>225</v>
      </c>
      <c r="B46" s="150"/>
      <c r="C46" s="150"/>
      <c r="D46" s="150"/>
      <c r="E46" s="150"/>
      <c r="F46" s="150"/>
    </row>
    <row r="47" spans="1:7" x14ac:dyDescent="0.35">
      <c r="A47" s="102" t="s">
        <v>0</v>
      </c>
      <c r="B47" s="120"/>
      <c r="C47" s="120"/>
      <c r="D47" s="103" t="s">
        <v>66</v>
      </c>
      <c r="E47" s="120" t="s">
        <v>252</v>
      </c>
      <c r="F47" s="102" t="s">
        <v>299</v>
      </c>
    </row>
    <row r="48" spans="1:7" x14ac:dyDescent="0.35">
      <c r="A48" s="121"/>
      <c r="B48" s="109" t="s">
        <v>32</v>
      </c>
      <c r="C48" s="121"/>
      <c r="D48" s="104" t="s">
        <v>169</v>
      </c>
      <c r="E48" s="121" t="s">
        <v>252</v>
      </c>
      <c r="F48" s="109" t="s">
        <v>296</v>
      </c>
    </row>
    <row r="49" spans="1:7" x14ac:dyDescent="0.35">
      <c r="A49" s="122"/>
      <c r="B49" s="122"/>
      <c r="C49" s="122" t="s">
        <v>126</v>
      </c>
      <c r="D49" s="105" t="s">
        <v>34</v>
      </c>
      <c r="E49" s="122" t="s">
        <v>295</v>
      </c>
      <c r="F49" s="122" t="s">
        <v>287</v>
      </c>
      <c r="G49" s="128"/>
    </row>
    <row r="50" spans="1:7" x14ac:dyDescent="0.35">
      <c r="A50" s="122"/>
      <c r="B50" s="122"/>
      <c r="C50" s="122" t="s">
        <v>127</v>
      </c>
      <c r="D50" s="105" t="s">
        <v>35</v>
      </c>
      <c r="E50" s="122" t="s">
        <v>295</v>
      </c>
      <c r="F50" s="122" t="s">
        <v>294</v>
      </c>
      <c r="G50" s="128"/>
    </row>
    <row r="51" spans="1:7" x14ac:dyDescent="0.35">
      <c r="A51" s="121"/>
      <c r="B51" s="109" t="s">
        <v>33</v>
      </c>
      <c r="C51" s="121"/>
      <c r="D51" s="104" t="s">
        <v>36</v>
      </c>
      <c r="E51" s="121" t="s">
        <v>252</v>
      </c>
      <c r="F51" s="109" t="s">
        <v>297</v>
      </c>
    </row>
    <row r="52" spans="1:7" x14ac:dyDescent="0.35">
      <c r="A52" s="122"/>
      <c r="B52" s="122"/>
      <c r="C52" s="122" t="s">
        <v>129</v>
      </c>
      <c r="D52" s="106" t="s">
        <v>65</v>
      </c>
      <c r="E52" s="122" t="s">
        <v>293</v>
      </c>
      <c r="F52" s="122" t="s">
        <v>289</v>
      </c>
    </row>
    <row r="53" spans="1:7" x14ac:dyDescent="0.35">
      <c r="A53" s="122"/>
      <c r="B53" s="122"/>
      <c r="C53" s="122" t="s">
        <v>130</v>
      </c>
      <c r="D53" s="107" t="s">
        <v>128</v>
      </c>
      <c r="E53" s="122" t="s">
        <v>252</v>
      </c>
      <c r="F53" s="122" t="s">
        <v>290</v>
      </c>
    </row>
    <row r="54" spans="1:7" x14ac:dyDescent="0.35">
      <c r="A54" s="122"/>
      <c r="B54" s="122"/>
      <c r="C54" s="122" t="s">
        <v>131</v>
      </c>
      <c r="D54" s="108" t="s">
        <v>226</v>
      </c>
      <c r="E54" s="122" t="s">
        <v>293</v>
      </c>
      <c r="F54" s="122" t="s">
        <v>291</v>
      </c>
      <c r="G54" s="128"/>
    </row>
    <row r="55" spans="1:7" x14ac:dyDescent="0.35">
      <c r="A55" s="122"/>
      <c r="B55" s="122"/>
      <c r="C55" s="122" t="s">
        <v>132</v>
      </c>
      <c r="D55" s="108" t="s">
        <v>227</v>
      </c>
      <c r="E55" s="122" t="s">
        <v>293</v>
      </c>
      <c r="F55" s="122" t="s">
        <v>292</v>
      </c>
      <c r="G55" s="128"/>
    </row>
    <row r="56" spans="1:7" x14ac:dyDescent="0.35">
      <c r="A56" s="122"/>
      <c r="B56" s="122"/>
      <c r="C56" s="122" t="s">
        <v>133</v>
      </c>
      <c r="D56" s="105" t="s">
        <v>60</v>
      </c>
      <c r="E56" s="122" t="s">
        <v>293</v>
      </c>
      <c r="F56" s="122" t="s">
        <v>287</v>
      </c>
      <c r="G56" s="128"/>
    </row>
    <row r="57" spans="1:7" x14ac:dyDescent="0.35">
      <c r="A57" s="121"/>
      <c r="B57" s="109" t="s">
        <v>61</v>
      </c>
      <c r="C57" s="121"/>
      <c r="D57" s="104" t="s">
        <v>37</v>
      </c>
      <c r="E57" s="121" t="s">
        <v>252</v>
      </c>
      <c r="F57" s="109" t="s">
        <v>298</v>
      </c>
    </row>
    <row r="58" spans="1:7" x14ac:dyDescent="0.35">
      <c r="A58" s="122"/>
      <c r="B58" s="122"/>
      <c r="C58" s="122" t="s">
        <v>134</v>
      </c>
      <c r="D58" s="105" t="s">
        <v>285</v>
      </c>
      <c r="E58" s="122" t="s">
        <v>286</v>
      </c>
      <c r="F58" s="122" t="s">
        <v>287</v>
      </c>
      <c r="G58" s="128"/>
    </row>
    <row r="59" spans="1:7" x14ac:dyDescent="0.35">
      <c r="A59" s="122"/>
      <c r="B59" s="122"/>
      <c r="C59" s="122" t="s">
        <v>135</v>
      </c>
      <c r="D59" s="106" t="s">
        <v>171</v>
      </c>
      <c r="E59" s="122" t="s">
        <v>282</v>
      </c>
      <c r="F59" s="122" t="s">
        <v>281</v>
      </c>
      <c r="G59" s="128"/>
    </row>
    <row r="60" spans="1:7" x14ac:dyDescent="0.35">
      <c r="A60" s="122"/>
      <c r="B60" s="122"/>
      <c r="C60" s="122" t="s">
        <v>136</v>
      </c>
      <c r="D60" s="107" t="s">
        <v>172</v>
      </c>
      <c r="E60" s="122" t="s">
        <v>282</v>
      </c>
      <c r="F60" s="133" t="s">
        <v>284</v>
      </c>
    </row>
    <row r="61" spans="1:7" x14ac:dyDescent="0.35">
      <c r="A61" s="122"/>
      <c r="B61" s="122"/>
      <c r="C61" s="122" t="s">
        <v>137</v>
      </c>
      <c r="D61" s="108" t="s">
        <v>39</v>
      </c>
      <c r="E61" s="134" t="s">
        <v>282</v>
      </c>
      <c r="F61" s="133" t="s">
        <v>283</v>
      </c>
    </row>
    <row r="62" spans="1:7" x14ac:dyDescent="0.35">
      <c r="A62" s="121"/>
      <c r="B62" s="104" t="s">
        <v>62</v>
      </c>
      <c r="C62" s="121"/>
      <c r="D62" s="104" t="s">
        <v>228</v>
      </c>
      <c r="E62" s="121" t="s">
        <v>293</v>
      </c>
      <c r="F62" s="109" t="s">
        <v>288</v>
      </c>
      <c r="G62" s="128"/>
    </row>
    <row r="63" spans="1:7" x14ac:dyDescent="0.35">
      <c r="A63" s="122"/>
      <c r="B63" s="122"/>
      <c r="C63" s="122"/>
      <c r="D63" s="122"/>
      <c r="E63" s="122"/>
      <c r="F63" s="122"/>
    </row>
    <row r="64" spans="1:7" x14ac:dyDescent="0.35">
      <c r="A64" s="149" t="s">
        <v>229</v>
      </c>
      <c r="B64" s="149"/>
      <c r="C64" s="149"/>
      <c r="D64" s="149"/>
      <c r="E64" s="149"/>
      <c r="F64" s="149"/>
    </row>
    <row r="65" spans="1:7" x14ac:dyDescent="0.35">
      <c r="A65" s="102" t="s">
        <v>70</v>
      </c>
      <c r="B65" s="120"/>
      <c r="C65" s="120"/>
      <c r="D65" s="102" t="s">
        <v>81</v>
      </c>
      <c r="E65" s="120" t="s">
        <v>252</v>
      </c>
      <c r="F65" s="102" t="s">
        <v>313</v>
      </c>
    </row>
    <row r="66" spans="1:7" x14ac:dyDescent="0.35">
      <c r="A66" s="109"/>
      <c r="B66" s="109" t="s">
        <v>71</v>
      </c>
      <c r="C66" s="109"/>
      <c r="D66" s="104" t="s">
        <v>309</v>
      </c>
      <c r="E66" s="121" t="s">
        <v>310</v>
      </c>
      <c r="F66" s="109" t="s">
        <v>272</v>
      </c>
      <c r="G66" s="128"/>
    </row>
    <row r="67" spans="1:7" x14ac:dyDescent="0.35">
      <c r="A67" s="121"/>
      <c r="B67" s="109" t="s">
        <v>72</v>
      </c>
      <c r="C67" s="121"/>
      <c r="D67" s="104" t="s">
        <v>82</v>
      </c>
      <c r="E67" s="121" t="s">
        <v>312</v>
      </c>
      <c r="F67" s="109" t="s">
        <v>272</v>
      </c>
      <c r="G67" s="128"/>
    </row>
    <row r="68" spans="1:7" x14ac:dyDescent="0.35">
      <c r="A68" s="121"/>
      <c r="B68" s="109" t="s">
        <v>73</v>
      </c>
      <c r="C68" s="121"/>
      <c r="D68" s="104" t="s">
        <v>83</v>
      </c>
      <c r="E68" s="121" t="s">
        <v>311</v>
      </c>
      <c r="F68" s="109" t="s">
        <v>287</v>
      </c>
      <c r="G68" s="128"/>
    </row>
    <row r="69" spans="1:7" x14ac:dyDescent="0.35">
      <c r="A69" s="102" t="s">
        <v>74</v>
      </c>
      <c r="B69" s="120"/>
      <c r="C69" s="120"/>
      <c r="D69" s="102" t="s">
        <v>230</v>
      </c>
      <c r="E69" s="120" t="s">
        <v>252</v>
      </c>
      <c r="F69" s="102" t="s">
        <v>319</v>
      </c>
    </row>
    <row r="70" spans="1:7" x14ac:dyDescent="0.35">
      <c r="A70" s="109"/>
      <c r="B70" s="109" t="s">
        <v>75</v>
      </c>
      <c r="C70" s="109"/>
      <c r="D70" s="104" t="s">
        <v>85</v>
      </c>
      <c r="E70" s="121" t="s">
        <v>252</v>
      </c>
      <c r="F70" s="109" t="s">
        <v>318</v>
      </c>
    </row>
    <row r="71" spans="1:7" x14ac:dyDescent="0.35">
      <c r="A71" s="122"/>
      <c r="B71" s="122"/>
      <c r="C71" s="122" t="s">
        <v>138</v>
      </c>
      <c r="D71" s="105" t="s">
        <v>86</v>
      </c>
      <c r="E71" s="137" t="s">
        <v>300</v>
      </c>
      <c r="F71" s="137" t="s">
        <v>314</v>
      </c>
      <c r="G71" s="128"/>
    </row>
    <row r="72" spans="1:7" x14ac:dyDescent="0.35">
      <c r="A72" s="122"/>
      <c r="B72" s="122"/>
      <c r="C72" s="122" t="s">
        <v>139</v>
      </c>
      <c r="D72" s="107" t="s">
        <v>87</v>
      </c>
      <c r="E72" s="122" t="s">
        <v>252</v>
      </c>
      <c r="F72" s="137" t="s">
        <v>315</v>
      </c>
    </row>
    <row r="73" spans="1:7" x14ac:dyDescent="0.35">
      <c r="A73" s="122"/>
      <c r="B73" s="122"/>
      <c r="C73" s="122" t="s">
        <v>140</v>
      </c>
      <c r="D73" s="105" t="s">
        <v>176</v>
      </c>
      <c r="E73" s="122" t="s">
        <v>317</v>
      </c>
      <c r="F73" s="122" t="s">
        <v>314</v>
      </c>
      <c r="G73" s="128"/>
    </row>
    <row r="74" spans="1:7" x14ac:dyDescent="0.35">
      <c r="A74" s="122"/>
      <c r="B74" s="122"/>
      <c r="C74" s="122" t="s">
        <v>141</v>
      </c>
      <c r="D74" s="105" t="s">
        <v>177</v>
      </c>
      <c r="E74" s="122" t="s">
        <v>317</v>
      </c>
      <c r="F74" s="122" t="s">
        <v>314</v>
      </c>
      <c r="G74" s="128"/>
    </row>
    <row r="75" spans="1:7" x14ac:dyDescent="0.35">
      <c r="A75" s="122"/>
      <c r="B75" s="122"/>
      <c r="C75" s="122" t="s">
        <v>142</v>
      </c>
      <c r="D75" s="105" t="s">
        <v>178</v>
      </c>
      <c r="E75" s="122" t="s">
        <v>312</v>
      </c>
      <c r="F75" s="122" t="s">
        <v>316</v>
      </c>
      <c r="G75" s="128"/>
    </row>
    <row r="76" spans="1:7" x14ac:dyDescent="0.35">
      <c r="A76" s="121"/>
      <c r="B76" s="109" t="s">
        <v>76</v>
      </c>
      <c r="C76" s="121"/>
      <c r="D76" s="104" t="s">
        <v>88</v>
      </c>
      <c r="E76" s="121" t="s">
        <v>252</v>
      </c>
      <c r="F76" s="109" t="s">
        <v>321</v>
      </c>
    </row>
    <row r="77" spans="1:7" x14ac:dyDescent="0.35">
      <c r="A77" s="122"/>
      <c r="B77" s="122"/>
      <c r="C77" s="122" t="s">
        <v>143</v>
      </c>
      <c r="D77" s="107" t="s">
        <v>184</v>
      </c>
      <c r="E77" s="122" t="s">
        <v>252</v>
      </c>
      <c r="F77" s="122" t="s">
        <v>320</v>
      </c>
      <c r="G77" s="128"/>
    </row>
    <row r="78" spans="1:7" x14ac:dyDescent="0.35">
      <c r="A78" s="122"/>
      <c r="B78" s="122"/>
      <c r="C78" s="122" t="s">
        <v>144</v>
      </c>
      <c r="D78" s="105" t="s">
        <v>185</v>
      </c>
      <c r="E78" s="122" t="s">
        <v>322</v>
      </c>
      <c r="F78" s="122" t="s">
        <v>314</v>
      </c>
      <c r="G78" s="128"/>
    </row>
    <row r="79" spans="1:7" x14ac:dyDescent="0.35">
      <c r="A79" s="122"/>
      <c r="B79" s="122"/>
      <c r="C79" s="122" t="s">
        <v>145</v>
      </c>
      <c r="D79" s="105" t="s">
        <v>186</v>
      </c>
      <c r="E79" s="122" t="s">
        <v>322</v>
      </c>
      <c r="F79" s="122" t="s">
        <v>289</v>
      </c>
      <c r="G79" s="128"/>
    </row>
    <row r="80" spans="1:7" x14ac:dyDescent="0.35">
      <c r="A80" s="122"/>
      <c r="B80" s="122"/>
      <c r="C80" s="122" t="s">
        <v>146</v>
      </c>
      <c r="D80" s="105" t="s">
        <v>187</v>
      </c>
      <c r="E80" s="122" t="s">
        <v>322</v>
      </c>
      <c r="F80" s="122" t="s">
        <v>269</v>
      </c>
      <c r="G80" s="128"/>
    </row>
    <row r="81" spans="1:27" x14ac:dyDescent="0.35">
      <c r="A81" s="122"/>
      <c r="B81" s="122"/>
      <c r="C81" s="122" t="s">
        <v>147</v>
      </c>
      <c r="D81" s="105" t="s">
        <v>188</v>
      </c>
      <c r="E81" s="122" t="s">
        <v>322</v>
      </c>
      <c r="F81" s="122" t="s">
        <v>287</v>
      </c>
      <c r="G81" s="128"/>
      <c r="H81" s="10"/>
      <c r="I81" s="10"/>
      <c r="J81" s="10"/>
      <c r="K81" s="10"/>
      <c r="L81" s="10"/>
      <c r="M81" s="10"/>
      <c r="N81" s="10"/>
      <c r="O81" s="10"/>
      <c r="P81" s="10"/>
      <c r="Q81" s="10"/>
      <c r="R81" s="10"/>
      <c r="S81" s="10"/>
      <c r="T81" s="10"/>
      <c r="U81" s="10"/>
      <c r="V81" s="10"/>
      <c r="W81" s="10"/>
      <c r="X81" s="10"/>
    </row>
    <row r="82" spans="1:27" x14ac:dyDescent="0.35">
      <c r="G82" s="10"/>
      <c r="H82" s="10"/>
      <c r="I82" s="10"/>
      <c r="J82" s="10"/>
      <c r="K82" s="10"/>
      <c r="L82" s="10"/>
      <c r="M82" s="10"/>
      <c r="N82" s="10"/>
      <c r="O82" s="10"/>
      <c r="P82" s="10"/>
      <c r="Q82" s="10"/>
      <c r="R82" s="10"/>
      <c r="S82" s="10"/>
      <c r="T82" s="10"/>
      <c r="U82" s="10"/>
      <c r="V82" s="10"/>
      <c r="W82" s="10"/>
      <c r="X82" s="10"/>
    </row>
    <row r="83" spans="1:27" x14ac:dyDescent="0.35">
      <c r="A83" s="150" t="s">
        <v>231</v>
      </c>
      <c r="B83" s="150"/>
      <c r="C83" s="150"/>
      <c r="D83" s="150"/>
      <c r="E83" s="150"/>
      <c r="F83" s="150"/>
      <c r="G83" s="10"/>
      <c r="H83" s="10"/>
      <c r="I83" s="10"/>
      <c r="J83" s="10"/>
      <c r="K83" s="10"/>
      <c r="L83" s="10"/>
      <c r="M83" s="10"/>
      <c r="N83" s="10"/>
      <c r="O83" s="10"/>
      <c r="P83" s="10"/>
      <c r="Q83" s="10"/>
      <c r="R83" s="10"/>
      <c r="S83" s="10"/>
      <c r="T83" s="10"/>
      <c r="U83" s="10"/>
      <c r="V83" s="10"/>
      <c r="W83" s="10"/>
      <c r="X83" s="10"/>
    </row>
    <row r="84" spans="1:27" x14ac:dyDescent="0.35">
      <c r="A84" s="99" t="s">
        <v>77</v>
      </c>
      <c r="B84" s="118"/>
      <c r="C84" s="118"/>
      <c r="D84" s="97" t="s">
        <v>89</v>
      </c>
      <c r="E84" s="118" t="s">
        <v>252</v>
      </c>
      <c r="F84" s="99" t="s">
        <v>308</v>
      </c>
      <c r="G84" s="10"/>
      <c r="H84" s="10"/>
      <c r="I84" s="10"/>
      <c r="J84" s="10"/>
      <c r="K84" s="10"/>
      <c r="L84" s="10"/>
      <c r="M84" s="10"/>
      <c r="N84" s="10"/>
      <c r="O84" s="10"/>
      <c r="P84" s="10"/>
      <c r="Q84" s="10"/>
      <c r="R84" s="10"/>
      <c r="S84" s="10"/>
      <c r="T84" s="10"/>
      <c r="U84" s="10"/>
      <c r="V84" s="10"/>
      <c r="W84" s="10"/>
      <c r="X84" s="10"/>
    </row>
    <row r="85" spans="1:27" x14ac:dyDescent="0.35">
      <c r="A85" s="119"/>
      <c r="B85" s="98" t="s">
        <v>78</v>
      </c>
      <c r="C85" s="119"/>
      <c r="D85" s="96" t="s">
        <v>90</v>
      </c>
      <c r="E85" s="119" t="s">
        <v>252</v>
      </c>
      <c r="F85" s="109" t="s">
        <v>305</v>
      </c>
      <c r="G85" s="10"/>
      <c r="H85" s="100"/>
      <c r="I85" s="10"/>
      <c r="J85" s="10"/>
      <c r="K85" s="10"/>
      <c r="L85" s="10"/>
      <c r="M85" s="10"/>
      <c r="N85" s="10"/>
      <c r="O85" s="10"/>
      <c r="P85" s="10"/>
      <c r="Q85" s="10"/>
      <c r="R85" s="10"/>
      <c r="S85" s="10"/>
      <c r="T85" s="10"/>
      <c r="U85" s="10"/>
      <c r="V85" s="10"/>
      <c r="W85" s="10"/>
      <c r="X85" s="10"/>
    </row>
    <row r="86" spans="1:27" x14ac:dyDescent="0.35">
      <c r="A86" s="117"/>
      <c r="B86" s="117"/>
      <c r="C86" s="117" t="s">
        <v>148</v>
      </c>
      <c r="D86" s="123" t="s">
        <v>91</v>
      </c>
      <c r="E86" s="122" t="s">
        <v>300</v>
      </c>
      <c r="F86" s="117" t="s">
        <v>287</v>
      </c>
      <c r="G86" s="129"/>
      <c r="H86" s="15"/>
      <c r="I86" s="30"/>
      <c r="J86" s="15"/>
      <c r="K86" s="15"/>
      <c r="L86" s="30"/>
      <c r="M86" s="48"/>
      <c r="N86" s="48"/>
      <c r="O86" s="15"/>
      <c r="P86" s="15"/>
      <c r="Q86" s="15"/>
      <c r="R86" s="30"/>
      <c r="S86" s="15"/>
      <c r="T86" s="101"/>
      <c r="U86" s="101"/>
      <c r="V86" s="48"/>
      <c r="W86" s="30"/>
      <c r="X86" s="10"/>
    </row>
    <row r="87" spans="1:27" x14ac:dyDescent="0.35">
      <c r="A87" s="117"/>
      <c r="B87" s="117"/>
      <c r="C87" s="117" t="s">
        <v>149</v>
      </c>
      <c r="D87" s="95" t="s">
        <v>92</v>
      </c>
      <c r="E87" s="122" t="s">
        <v>300</v>
      </c>
      <c r="F87" s="117" t="s">
        <v>287</v>
      </c>
      <c r="G87" s="128"/>
      <c r="H87" s="91"/>
      <c r="I87" s="20"/>
      <c r="J87" s="49"/>
      <c r="K87" s="49"/>
      <c r="L87" s="20"/>
      <c r="M87" s="49"/>
      <c r="N87" s="16"/>
      <c r="O87" s="16"/>
      <c r="P87" s="16"/>
      <c r="Q87" s="49"/>
      <c r="R87" s="20"/>
      <c r="S87" s="49"/>
      <c r="T87" s="49"/>
      <c r="U87" s="16"/>
      <c r="V87" s="16"/>
      <c r="W87" s="20"/>
      <c r="X87" s="10"/>
    </row>
    <row r="88" spans="1:27" x14ac:dyDescent="0.35">
      <c r="A88" s="119"/>
      <c r="B88" s="98" t="s">
        <v>79</v>
      </c>
      <c r="C88" s="119"/>
      <c r="D88" s="96" t="s">
        <v>93</v>
      </c>
      <c r="E88" s="119" t="s">
        <v>252</v>
      </c>
      <c r="F88" s="109" t="s">
        <v>306</v>
      </c>
      <c r="G88" s="10"/>
      <c r="H88" s="10"/>
      <c r="I88" s="10"/>
      <c r="J88" s="10"/>
      <c r="K88" s="10"/>
      <c r="L88" s="10"/>
      <c r="M88" s="10"/>
      <c r="N88" s="10"/>
      <c r="O88" s="10"/>
      <c r="P88" s="10"/>
      <c r="Q88" s="10"/>
      <c r="R88" s="10"/>
      <c r="S88" s="10"/>
      <c r="T88" s="10"/>
      <c r="U88" s="10"/>
      <c r="V88" s="10"/>
      <c r="W88" s="10"/>
      <c r="X88" s="10"/>
    </row>
    <row r="89" spans="1:27" x14ac:dyDescent="0.35">
      <c r="A89" s="117"/>
      <c r="B89" s="117"/>
      <c r="C89" s="117" t="s">
        <v>150</v>
      </c>
      <c r="D89" s="95" t="s">
        <v>94</v>
      </c>
      <c r="E89" s="117" t="s">
        <v>301</v>
      </c>
      <c r="F89" s="117" t="s">
        <v>303</v>
      </c>
      <c r="G89" s="128"/>
      <c r="H89" s="10"/>
      <c r="I89" s="10"/>
      <c r="J89" s="10"/>
      <c r="K89" s="10"/>
      <c r="L89" s="10"/>
      <c r="M89" s="10"/>
      <c r="N89" s="10"/>
      <c r="O89" s="10"/>
      <c r="P89" s="10"/>
      <c r="Q89" s="10"/>
      <c r="R89" s="10"/>
      <c r="S89" s="10"/>
      <c r="T89" s="10"/>
      <c r="U89" s="10"/>
      <c r="V89" s="10"/>
      <c r="W89" s="10"/>
      <c r="X89" s="10"/>
    </row>
    <row r="90" spans="1:27" x14ac:dyDescent="0.35">
      <c r="A90" s="117"/>
      <c r="B90" s="117"/>
      <c r="C90" s="117" t="s">
        <v>151</v>
      </c>
      <c r="D90" s="95" t="s">
        <v>95</v>
      </c>
      <c r="E90" s="117" t="s">
        <v>301</v>
      </c>
      <c r="F90" s="117" t="s">
        <v>303</v>
      </c>
      <c r="G90" s="128"/>
      <c r="H90" s="10"/>
      <c r="I90" s="10"/>
      <c r="J90" s="10"/>
      <c r="K90" s="10"/>
      <c r="L90" s="10"/>
      <c r="M90" s="10"/>
      <c r="N90" s="10"/>
      <c r="O90" s="10"/>
      <c r="P90" s="10"/>
      <c r="Q90" s="10"/>
      <c r="R90" s="10"/>
      <c r="S90" s="10"/>
      <c r="T90" s="10"/>
      <c r="U90" s="10"/>
      <c r="V90" s="10"/>
      <c r="W90" s="10"/>
      <c r="X90" s="10"/>
    </row>
    <row r="91" spans="1:27" x14ac:dyDescent="0.35">
      <c r="A91" s="117"/>
      <c r="B91" s="117"/>
      <c r="C91" s="117" t="s">
        <v>152</v>
      </c>
      <c r="D91" s="95" t="s">
        <v>96</v>
      </c>
      <c r="E91" s="117" t="s">
        <v>302</v>
      </c>
      <c r="F91" s="117" t="s">
        <v>269</v>
      </c>
      <c r="G91" s="128"/>
      <c r="H91" s="10"/>
      <c r="I91" s="10"/>
      <c r="J91" s="10"/>
      <c r="K91" s="10"/>
      <c r="L91" s="10"/>
      <c r="M91" s="10"/>
      <c r="N91" s="10"/>
      <c r="O91" s="10"/>
      <c r="P91" s="10"/>
      <c r="Q91" s="10"/>
      <c r="R91" s="10"/>
      <c r="S91" s="10"/>
      <c r="T91" s="10"/>
      <c r="U91" s="10"/>
      <c r="V91" s="10"/>
      <c r="W91" s="10"/>
      <c r="X91" s="10"/>
    </row>
    <row r="92" spans="1:27" x14ac:dyDescent="0.35">
      <c r="A92" s="119"/>
      <c r="B92" s="98" t="s">
        <v>80</v>
      </c>
      <c r="C92" s="119"/>
      <c r="D92" s="96" t="s">
        <v>97</v>
      </c>
      <c r="E92" s="119" t="s">
        <v>252</v>
      </c>
      <c r="F92" s="109" t="s">
        <v>307</v>
      </c>
      <c r="G92" s="10"/>
      <c r="H92" s="10"/>
      <c r="I92" s="10"/>
      <c r="J92" s="10"/>
      <c r="K92" s="10"/>
      <c r="L92" s="10"/>
      <c r="M92" s="10"/>
      <c r="N92" s="10"/>
      <c r="O92" s="10"/>
      <c r="P92" s="10"/>
      <c r="Q92" s="10"/>
      <c r="R92" s="10"/>
      <c r="S92" s="10"/>
      <c r="T92" s="10"/>
      <c r="U92" s="10"/>
      <c r="V92" s="10"/>
      <c r="W92" s="10"/>
      <c r="X92" s="10"/>
    </row>
    <row r="93" spans="1:27" x14ac:dyDescent="0.35">
      <c r="A93" s="117"/>
      <c r="B93" s="117"/>
      <c r="C93" s="117" t="s">
        <v>153</v>
      </c>
      <c r="D93" s="95" t="s">
        <v>98</v>
      </c>
      <c r="E93" s="122" t="s">
        <v>293</v>
      </c>
      <c r="F93" s="117" t="s">
        <v>287</v>
      </c>
      <c r="G93" s="128"/>
      <c r="H93" s="10"/>
      <c r="I93" s="10"/>
      <c r="J93" s="10"/>
      <c r="K93" s="10"/>
      <c r="L93" s="10"/>
      <c r="M93" s="10"/>
      <c r="N93" s="10"/>
      <c r="O93" s="10"/>
      <c r="P93" s="10"/>
      <c r="Q93" s="10"/>
      <c r="R93" s="10"/>
      <c r="S93" s="10"/>
      <c r="T93" s="10"/>
      <c r="U93" s="10"/>
      <c r="V93" s="10"/>
      <c r="W93" s="10"/>
      <c r="X93" s="10"/>
    </row>
    <row r="94" spans="1:27" x14ac:dyDescent="0.35">
      <c r="A94" s="117"/>
      <c r="B94" s="117"/>
      <c r="C94" s="117" t="s">
        <v>154</v>
      </c>
      <c r="D94" s="95" t="s">
        <v>99</v>
      </c>
      <c r="E94" s="122" t="s">
        <v>293</v>
      </c>
      <c r="F94" s="117" t="s">
        <v>287</v>
      </c>
      <c r="G94" s="128"/>
    </row>
    <row r="95" spans="1:27" x14ac:dyDescent="0.35">
      <c r="A95" s="117"/>
      <c r="B95" s="117"/>
      <c r="C95" s="117" t="s">
        <v>155</v>
      </c>
      <c r="D95" s="95" t="s">
        <v>100</v>
      </c>
      <c r="E95" s="122" t="s">
        <v>304</v>
      </c>
      <c r="F95" s="117" t="s">
        <v>272</v>
      </c>
      <c r="G95" s="128"/>
    </row>
    <row r="96" spans="1:27" x14ac:dyDescent="0.35">
      <c r="A96" s="124"/>
      <c r="B96" s="124"/>
      <c r="C96" s="124"/>
      <c r="D96" s="124"/>
      <c r="E96" s="124"/>
      <c r="F96" s="124"/>
      <c r="I96" s="10"/>
      <c r="J96" s="10"/>
      <c r="K96" s="10"/>
      <c r="L96" s="10"/>
      <c r="M96" s="10"/>
      <c r="N96" s="10"/>
      <c r="O96" s="10"/>
      <c r="P96" s="10"/>
      <c r="Q96" s="10"/>
      <c r="R96" s="10"/>
      <c r="S96" s="10"/>
      <c r="T96" s="10"/>
      <c r="U96" s="10"/>
      <c r="V96" s="10"/>
      <c r="W96" s="10"/>
      <c r="X96" s="10"/>
      <c r="Y96" s="10"/>
      <c r="Z96" s="10"/>
      <c r="AA96" s="10"/>
    </row>
    <row r="97" spans="6:27" x14ac:dyDescent="0.35">
      <c r="I97" s="10"/>
      <c r="J97" s="10"/>
      <c r="K97" s="10"/>
      <c r="L97" s="10"/>
      <c r="M97" s="10"/>
      <c r="N97" s="10"/>
      <c r="O97" s="10"/>
      <c r="P97" s="10"/>
      <c r="Q97" s="10"/>
      <c r="R97" s="10"/>
      <c r="S97" s="10"/>
      <c r="T97" s="10"/>
      <c r="U97" s="10"/>
      <c r="V97" s="10"/>
      <c r="W97" s="10"/>
      <c r="X97" s="10"/>
      <c r="Y97" s="10"/>
      <c r="Z97" s="10"/>
      <c r="AA97" s="10"/>
    </row>
    <row r="98" spans="6:27" x14ac:dyDescent="0.35">
      <c r="I98" s="10"/>
      <c r="J98" s="10"/>
      <c r="K98" s="10"/>
      <c r="L98" s="10"/>
      <c r="M98" s="10"/>
      <c r="N98" s="10"/>
      <c r="O98" s="10"/>
      <c r="P98" s="10"/>
      <c r="Q98" s="10"/>
      <c r="R98" s="10"/>
      <c r="S98" s="10"/>
      <c r="T98" s="10"/>
      <c r="U98" s="10"/>
      <c r="V98" s="10"/>
      <c r="W98" s="10"/>
      <c r="X98" s="10"/>
      <c r="Y98" s="10"/>
      <c r="Z98" s="10"/>
      <c r="AA98" s="10"/>
    </row>
    <row r="99" spans="6:27" x14ac:dyDescent="0.35">
      <c r="I99" s="10"/>
      <c r="J99" s="10"/>
      <c r="K99" s="10"/>
      <c r="L99" s="10"/>
      <c r="M99" s="10"/>
      <c r="N99" s="10"/>
      <c r="O99" s="10"/>
      <c r="P99" s="10"/>
      <c r="Q99" s="10"/>
      <c r="R99" s="10"/>
      <c r="S99" s="10"/>
      <c r="T99" s="10"/>
      <c r="U99" s="10"/>
      <c r="V99" s="10"/>
      <c r="W99" s="10"/>
      <c r="X99" s="10"/>
      <c r="Y99" s="10"/>
      <c r="Z99" s="10"/>
      <c r="AA99" s="10"/>
    </row>
    <row r="100" spans="6:27" x14ac:dyDescent="0.35">
      <c r="I100" s="15"/>
      <c r="J100" s="30"/>
      <c r="K100" s="30"/>
      <c r="L100" s="30"/>
      <c r="M100" s="15"/>
      <c r="N100" s="15"/>
      <c r="O100" s="15"/>
      <c r="P100" s="110"/>
      <c r="Q100" s="15"/>
      <c r="R100" s="15"/>
      <c r="S100" s="15"/>
      <c r="T100" s="15"/>
      <c r="U100" s="30"/>
      <c r="V100" s="15"/>
      <c r="W100" s="15"/>
      <c r="X100" s="15"/>
      <c r="Y100" s="15"/>
      <c r="Z100" s="10"/>
      <c r="AA100" s="10"/>
    </row>
    <row r="101" spans="6:27" x14ac:dyDescent="0.35">
      <c r="I101" s="111"/>
      <c r="J101" s="20"/>
      <c r="K101" s="20"/>
      <c r="L101" s="20"/>
      <c r="M101" s="111"/>
      <c r="N101" s="20"/>
      <c r="O101" s="49"/>
      <c r="P101" s="16"/>
      <c r="Q101" s="49"/>
      <c r="R101" s="49"/>
      <c r="S101" s="49"/>
      <c r="T101" s="20"/>
      <c r="U101" s="16"/>
      <c r="V101" s="49"/>
      <c r="W101" s="49"/>
      <c r="X101" s="49"/>
      <c r="Y101" s="49"/>
      <c r="Z101" s="10"/>
      <c r="AA101" s="10"/>
    </row>
    <row r="102" spans="6:27" x14ac:dyDescent="0.35">
      <c r="F102" s="10"/>
      <c r="G102" s="10"/>
      <c r="H102" s="10"/>
      <c r="I102" s="10"/>
      <c r="J102" s="10"/>
      <c r="K102" s="10"/>
      <c r="L102" s="10"/>
      <c r="M102" s="10"/>
      <c r="N102" s="10"/>
      <c r="O102" s="10"/>
      <c r="P102" s="10"/>
      <c r="Q102" s="10"/>
      <c r="R102" s="10"/>
      <c r="S102" s="10"/>
      <c r="T102" s="10"/>
      <c r="U102" s="10"/>
      <c r="V102" s="10"/>
      <c r="W102" s="10"/>
      <c r="X102" s="10"/>
      <c r="Y102" s="10"/>
      <c r="Z102" s="10"/>
      <c r="AA102" s="10"/>
    </row>
    <row r="103" spans="6:27" x14ac:dyDescent="0.35">
      <c r="F103" s="10"/>
      <c r="G103" s="10"/>
      <c r="H103" s="10"/>
      <c r="I103" s="10"/>
      <c r="J103" s="10"/>
      <c r="K103" s="10"/>
      <c r="L103" s="10"/>
      <c r="M103" s="10"/>
      <c r="N103" s="10"/>
      <c r="O103" s="10"/>
      <c r="P103" s="10"/>
      <c r="Q103" s="10"/>
      <c r="R103" s="10"/>
      <c r="S103" s="10"/>
      <c r="T103" s="10"/>
      <c r="U103" s="10"/>
      <c r="V103" s="10"/>
      <c r="W103" s="10"/>
      <c r="X103" s="10"/>
      <c r="Y103" s="10"/>
      <c r="Z103" s="10"/>
      <c r="AA103" s="10"/>
    </row>
    <row r="104" spans="6:27" x14ac:dyDescent="0.35">
      <c r="F104" s="10"/>
      <c r="G104" s="15"/>
      <c r="H104" s="30"/>
      <c r="I104" s="15"/>
      <c r="J104" s="15"/>
      <c r="K104" s="30"/>
      <c r="L104" s="15"/>
      <c r="M104" s="15"/>
      <c r="N104" s="15"/>
      <c r="O104" s="30"/>
      <c r="P104" s="15"/>
      <c r="Q104" s="15"/>
      <c r="R104" s="15"/>
      <c r="S104" s="10"/>
      <c r="T104" s="10"/>
      <c r="U104" s="10"/>
      <c r="V104" s="10"/>
      <c r="W104" s="10"/>
      <c r="X104" s="10"/>
      <c r="Y104" s="10"/>
      <c r="Z104" s="10"/>
      <c r="AA104" s="10"/>
    </row>
    <row r="105" spans="6:27" x14ac:dyDescent="0.35">
      <c r="F105" s="10"/>
      <c r="G105" s="112"/>
      <c r="H105" s="20"/>
      <c r="I105" s="49"/>
      <c r="J105" s="49"/>
      <c r="K105" s="91"/>
      <c r="L105" s="49"/>
      <c r="M105" s="49"/>
      <c r="N105" s="49"/>
      <c r="O105" s="91"/>
      <c r="P105" s="49"/>
      <c r="Q105" s="49"/>
      <c r="R105" s="49"/>
      <c r="S105" s="10"/>
      <c r="T105" s="10"/>
      <c r="U105" s="10"/>
      <c r="V105" s="10"/>
      <c r="W105" s="10"/>
      <c r="X105" s="10"/>
      <c r="Y105" s="10"/>
      <c r="Z105" s="10"/>
      <c r="AA105" s="10"/>
    </row>
    <row r="106" spans="6:27" x14ac:dyDescent="0.35">
      <c r="F106" s="10"/>
      <c r="G106" s="10"/>
      <c r="H106" s="10"/>
      <c r="I106" s="10"/>
      <c r="J106" s="10"/>
      <c r="K106" s="10"/>
      <c r="L106" s="10"/>
      <c r="M106" s="10"/>
      <c r="N106" s="10"/>
      <c r="O106" s="10"/>
      <c r="P106" s="10"/>
      <c r="Q106" s="10"/>
      <c r="R106" s="10"/>
      <c r="S106" s="10"/>
      <c r="T106" s="10"/>
      <c r="U106" s="10"/>
      <c r="V106" s="10"/>
      <c r="W106" s="10"/>
      <c r="X106" s="10"/>
      <c r="Y106" s="10"/>
      <c r="Z106" s="10"/>
      <c r="AA106" s="10"/>
    </row>
    <row r="107" spans="6:27" x14ac:dyDescent="0.35">
      <c r="F107" s="10"/>
      <c r="G107" s="10"/>
      <c r="H107" s="10"/>
      <c r="I107" s="10"/>
      <c r="J107" s="10"/>
      <c r="K107" s="10"/>
      <c r="L107" s="10"/>
      <c r="M107" s="10"/>
      <c r="N107" s="10"/>
      <c r="O107" s="10"/>
      <c r="P107" s="10"/>
      <c r="Q107" s="10"/>
      <c r="R107" s="10"/>
      <c r="S107" s="10"/>
    </row>
  </sheetData>
  <mergeCells count="7">
    <mergeCell ref="A64:F64"/>
    <mergeCell ref="A83:F83"/>
    <mergeCell ref="A1:B1"/>
    <mergeCell ref="I16:J16"/>
    <mergeCell ref="A5:F5"/>
    <mergeCell ref="A16:F16"/>
    <mergeCell ref="A46:F46"/>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3"/>
  <sheetViews>
    <sheetView tabSelected="1" workbookViewId="0">
      <selection activeCell="O18" sqref="O18"/>
    </sheetView>
  </sheetViews>
  <sheetFormatPr defaultColWidth="10.6640625" defaultRowHeight="15.5" x14ac:dyDescent="0.35"/>
  <sheetData>
    <row r="1" spans="1:3" ht="68" customHeight="1" x14ac:dyDescent="0.35">
      <c r="A1" s="147" t="s">
        <v>207</v>
      </c>
      <c r="B1" s="147"/>
    </row>
    <row r="3" spans="1:3" x14ac:dyDescent="0.35">
      <c r="C3" s="139" t="s">
        <v>323</v>
      </c>
    </row>
    <row r="30" spans="3:3" x14ac:dyDescent="0.35">
      <c r="C30" s="141" t="s">
        <v>324</v>
      </c>
    </row>
    <row r="34" spans="3:3" x14ac:dyDescent="0.35">
      <c r="C34" s="139" t="s">
        <v>325</v>
      </c>
    </row>
    <row r="58" spans="3:3" x14ac:dyDescent="0.35">
      <c r="C58" s="140" t="s">
        <v>326</v>
      </c>
    </row>
    <row r="61" spans="3:3" x14ac:dyDescent="0.35">
      <c r="C61" s="139" t="s">
        <v>327</v>
      </c>
    </row>
    <row r="85" spans="3:3" x14ac:dyDescent="0.35">
      <c r="C85" s="140" t="s">
        <v>326</v>
      </c>
    </row>
    <row r="88" spans="3:3" x14ac:dyDescent="0.35">
      <c r="C88" s="139" t="s">
        <v>328</v>
      </c>
    </row>
    <row r="114" spans="3:3" x14ac:dyDescent="0.35">
      <c r="C114" s="140" t="s">
        <v>326</v>
      </c>
    </row>
    <row r="117" spans="3:3" x14ac:dyDescent="0.35">
      <c r="C117" s="139" t="s">
        <v>329</v>
      </c>
    </row>
    <row r="144" spans="3:3" x14ac:dyDescent="0.35">
      <c r="C144" s="142" t="s">
        <v>330</v>
      </c>
    </row>
    <row r="147" spans="3:3" x14ac:dyDescent="0.35">
      <c r="C147" s="139" t="s">
        <v>331</v>
      </c>
    </row>
    <row r="173" spans="3:3" x14ac:dyDescent="0.35">
      <c r="C173" s="140" t="s">
        <v>326</v>
      </c>
    </row>
  </sheetData>
  <mergeCells count="1">
    <mergeCell ref="A1: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Front page</vt:lpstr>
      <vt:lpstr>SPaSIO GENERAL DATASET</vt:lpstr>
      <vt:lpstr>SPaSIO VARIABLES DESCRIPTION</vt:lpstr>
      <vt:lpstr>SPaSIO DATA VISUALIZATIONS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Lucyna Czechowska</cp:lastModifiedBy>
  <dcterms:created xsi:type="dcterms:W3CDTF">2016-04-27T16:03:47Z</dcterms:created>
  <dcterms:modified xsi:type="dcterms:W3CDTF">2019-02-22T10:37:31Z</dcterms:modified>
</cp:coreProperties>
</file>