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C:\Users\84061803868\Documents\Prace naukowe\SONATA\Książka projektowa\ZAŁĄCZNIKI NA STRONĘ\tabele H2&amp;H3\"/>
    </mc:Choice>
  </mc:AlternateContent>
  <bookViews>
    <workbookView xWindow="0" yWindow="460" windowWidth="24760" windowHeight="15400" tabRatio="692"/>
  </bookViews>
  <sheets>
    <sheet name="Front page" sheetId="17" r:id="rId1"/>
    <sheet name="H2&amp;H3 MAIN" sheetId="16" r:id="rId2"/>
    <sheet name="H2 data input" sheetId="8" r:id="rId3"/>
    <sheet name="Strat goals" sheetId="13" r:id="rId4"/>
    <sheet name="Issues" sheetId="14" r:id="rId5"/>
    <sheet name="H3 data input" sheetId="15" r:id="rId6"/>
    <sheet name="PIPR" sheetId="1" r:id="rId7"/>
  </sheets>
  <calcPr calcId="179021" concurrentCalc="0"/>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V4" i="16" l="1"/>
  <c r="U4" i="16"/>
  <c r="T4" i="16"/>
  <c r="S4" i="16"/>
  <c r="O4" i="16"/>
  <c r="N4" i="16"/>
  <c r="M4" i="16"/>
  <c r="L4" i="16"/>
  <c r="AA4" i="16"/>
  <c r="Z4" i="16"/>
  <c r="AD4" i="16"/>
  <c r="AC4" i="16"/>
  <c r="Y4" i="16"/>
  <c r="X4" i="16"/>
  <c r="W4" i="16"/>
  <c r="R4" i="16"/>
  <c r="Q4" i="16"/>
  <c r="P4" i="16"/>
  <c r="AB4" i="16"/>
  <c r="J4" i="16"/>
  <c r="I4" i="16"/>
  <c r="H4" i="16"/>
  <c r="G4" i="16"/>
  <c r="F4" i="16"/>
  <c r="E4" i="16"/>
  <c r="D4" i="16"/>
  <c r="C4" i="16"/>
  <c r="O9" i="1"/>
  <c r="O10" i="1"/>
  <c r="O8" i="1"/>
  <c r="O13" i="1"/>
  <c r="O14" i="1"/>
  <c r="O15" i="1"/>
  <c r="O16" i="1"/>
  <c r="O17" i="1"/>
  <c r="O18" i="1"/>
  <c r="O19" i="1"/>
  <c r="O12" i="1"/>
  <c r="O22" i="1"/>
  <c r="O23" i="1"/>
  <c r="O21" i="1"/>
  <c r="O30" i="1"/>
  <c r="O29" i="1"/>
  <c r="O32" i="1"/>
  <c r="W13" i="1"/>
  <c r="N13" i="1"/>
  <c r="N14" i="1"/>
  <c r="N15" i="1"/>
  <c r="N16" i="1"/>
  <c r="N17" i="1"/>
  <c r="N18" i="1"/>
  <c r="N19" i="1"/>
  <c r="N12" i="1"/>
  <c r="N22" i="1"/>
  <c r="N23" i="1"/>
  <c r="N21" i="1"/>
  <c r="N30" i="1"/>
  <c r="N29" i="1"/>
  <c r="N32" i="1"/>
  <c r="W12" i="1"/>
  <c r="K9" i="1"/>
  <c r="K10" i="1"/>
  <c r="K8" i="1"/>
  <c r="K13" i="1"/>
  <c r="K14" i="1"/>
  <c r="K15" i="1"/>
  <c r="K16" i="1"/>
  <c r="K17" i="1"/>
  <c r="K18" i="1"/>
  <c r="K19" i="1"/>
  <c r="K12" i="1"/>
  <c r="K22" i="1"/>
  <c r="K23" i="1"/>
  <c r="K21" i="1"/>
  <c r="K30" i="1"/>
  <c r="K29" i="1"/>
  <c r="K32" i="1"/>
  <c r="W11" i="1"/>
  <c r="J13" i="1"/>
  <c r="J14" i="1"/>
  <c r="J15" i="1"/>
  <c r="J16" i="1"/>
  <c r="J17" i="1"/>
  <c r="J18" i="1"/>
  <c r="J19" i="1"/>
  <c r="J12" i="1"/>
  <c r="J22" i="1"/>
  <c r="J23" i="1"/>
  <c r="J21" i="1"/>
  <c r="J30" i="1"/>
  <c r="J29" i="1"/>
  <c r="J32" i="1"/>
  <c r="W10" i="1"/>
  <c r="G9" i="1"/>
  <c r="G10" i="1"/>
  <c r="G8" i="1"/>
  <c r="G13" i="1"/>
  <c r="G14" i="1"/>
  <c r="G15" i="1"/>
  <c r="G16" i="1"/>
  <c r="G17" i="1"/>
  <c r="G18" i="1"/>
  <c r="G19" i="1"/>
  <c r="G12" i="1"/>
  <c r="G22" i="1"/>
  <c r="G23" i="1"/>
  <c r="G21" i="1"/>
  <c r="G30" i="1"/>
  <c r="G29" i="1"/>
  <c r="G32" i="1"/>
  <c r="W9" i="1"/>
  <c r="F13" i="1"/>
  <c r="F14" i="1"/>
  <c r="F15" i="1"/>
  <c r="F16" i="1"/>
  <c r="F17" i="1"/>
  <c r="F18" i="1"/>
  <c r="F19" i="1"/>
  <c r="F12" i="1"/>
  <c r="F22" i="1"/>
  <c r="F23" i="1"/>
  <c r="F21" i="1"/>
  <c r="F30" i="1"/>
  <c r="F29" i="1"/>
  <c r="F32" i="1"/>
  <c r="W8" i="1"/>
  <c r="V13" i="1"/>
  <c r="V12" i="1"/>
  <c r="V11" i="1"/>
  <c r="V10" i="1"/>
  <c r="V9" i="1"/>
  <c r="V8" i="1"/>
  <c r="U13" i="1"/>
  <c r="U12" i="1"/>
  <c r="U11" i="1"/>
  <c r="U10" i="1"/>
  <c r="U9" i="1"/>
  <c r="U8" i="1"/>
  <c r="T13" i="1"/>
  <c r="T12" i="1"/>
  <c r="T11" i="1"/>
  <c r="T10" i="1"/>
  <c r="T9" i="1"/>
  <c r="T8" i="1"/>
  <c r="S13" i="1"/>
  <c r="S12" i="1"/>
  <c r="S11" i="1"/>
  <c r="S10" i="1"/>
  <c r="S9" i="1"/>
  <c r="S8" i="1"/>
  <c r="N10" i="1"/>
  <c r="N9" i="1"/>
  <c r="J10" i="1"/>
  <c r="J9" i="1"/>
  <c r="F10" i="1"/>
  <c r="F9" i="1"/>
  <c r="R24" i="1"/>
  <c r="R21" i="1"/>
  <c r="S23" i="1"/>
  <c r="R23" i="1"/>
  <c r="S22" i="1"/>
  <c r="R22" i="1"/>
  <c r="S21" i="1"/>
  <c r="R25" i="1"/>
  <c r="S25" i="1"/>
  <c r="S24" i="1"/>
</calcChain>
</file>

<file path=xl/sharedStrings.xml><?xml version="1.0" encoding="utf-8"?>
<sst xmlns="http://schemas.openxmlformats.org/spreadsheetml/2006/main" count="470" uniqueCount="313">
  <si>
    <t>RAW DATA</t>
  </si>
  <si>
    <t>PROCESSED DATA</t>
  </si>
  <si>
    <t>ACTOR</t>
  </si>
  <si>
    <t>t0</t>
  </si>
  <si>
    <t>T1</t>
  </si>
  <si>
    <t>T2</t>
  </si>
  <si>
    <t>a) time series</t>
  </si>
  <si>
    <t>YEAR</t>
  </si>
  <si>
    <t>T_YEAR</t>
  </si>
  <si>
    <t>Power</t>
  </si>
  <si>
    <t>Influence</t>
  </si>
  <si>
    <t>Presence</t>
  </si>
  <si>
    <t>INT_ROLE</t>
  </si>
  <si>
    <t>POWER</t>
  </si>
  <si>
    <t>power_status</t>
  </si>
  <si>
    <t>power_type</t>
  </si>
  <si>
    <t>t1</t>
  </si>
  <si>
    <t>INFLUENCE</t>
  </si>
  <si>
    <t>t2</t>
  </si>
  <si>
    <t>inf_population</t>
  </si>
  <si>
    <t>inf_territory</t>
  </si>
  <si>
    <t>inf_GDP</t>
  </si>
  <si>
    <t>inf_GDPshare</t>
  </si>
  <si>
    <t>inf_GDPgrowth</t>
  </si>
  <si>
    <t>inf_milexpend</t>
  </si>
  <si>
    <t>inf_milGDP</t>
  </si>
  <si>
    <t>Actor</t>
  </si>
  <si>
    <t>PRESENCE</t>
  </si>
  <si>
    <t>pres_geo</t>
  </si>
  <si>
    <t>pres_pol</t>
  </si>
  <si>
    <t>diplomatic</t>
  </si>
  <si>
    <t>economic</t>
  </si>
  <si>
    <t>Int_Role</t>
  </si>
  <si>
    <t>military</t>
  </si>
  <si>
    <t>goes to --&gt;</t>
  </si>
  <si>
    <t>socio-cultural</t>
  </si>
  <si>
    <t>15)</t>
  </si>
  <si>
    <t>16)</t>
  </si>
  <si>
    <t>NATO</t>
  </si>
  <si>
    <t>H2 and H3 Hypotheses Verification Matrix</t>
  </si>
  <si>
    <t>Case No.</t>
  </si>
  <si>
    <t>Case designation</t>
  </si>
  <si>
    <t>aIV1</t>
  </si>
  <si>
    <t>IV1a</t>
  </si>
  <si>
    <t>IV1b</t>
  </si>
  <si>
    <t>IntV1b</t>
  </si>
  <si>
    <t>IV1c</t>
  </si>
  <si>
    <t>IV1d</t>
  </si>
  <si>
    <t>IntV1d</t>
  </si>
  <si>
    <t>aIV2</t>
  </si>
  <si>
    <t>converging strategic goals</t>
  </si>
  <si>
    <t>overlapping/complementary/competing goals correlation coefficient</t>
  </si>
  <si>
    <t>proximity between goals</t>
  </si>
  <si>
    <t>adjusted proximity between goals</t>
  </si>
  <si>
    <t>issue salience correlation coefficient</t>
  </si>
  <si>
    <t>proximity between issues</t>
  </si>
  <si>
    <t>adjusted proximity between issues</t>
  </si>
  <si>
    <t>converging international roles</t>
  </si>
  <si>
    <t>qty all goals</t>
  </si>
  <si>
    <t>qty overlapping goals</t>
  </si>
  <si>
    <t>qty complementary goals</t>
  </si>
  <si>
    <t>qty competing goals</t>
  </si>
  <si>
    <t>goals proximity, Pearson correlation coeff for S : IO pair</t>
  </si>
  <si>
    <t>goals proximity, Pearson correlation coeff for S : S-IO pair</t>
  </si>
  <si>
    <t>goals proximity, Pearson correlation coeff for IO : S-IO pair</t>
  </si>
  <si>
    <t>qty all issues</t>
  </si>
  <si>
    <t>qty overlapping issues</t>
  </si>
  <si>
    <t>qty complementary issues</t>
  </si>
  <si>
    <t>qty competing issues</t>
  </si>
  <si>
    <t>salient issue proximity, Pearson correlation coeff for S : IO pair</t>
  </si>
  <si>
    <t>salient issue proximity, Pearson correlation coeff for S : S-IO pair</t>
  </si>
  <si>
    <t>salient issue proximity, Pearson correlation coeff for IO : S-IO pair</t>
  </si>
  <si>
    <t>IO int_role cumulative index</t>
  </si>
  <si>
    <t>S int_role cumulative index</t>
  </si>
  <si>
    <t>int_roles proximity coefficient</t>
  </si>
  <si>
    <t>qty neutral goals</t>
  </si>
  <si>
    <t>qty neutral issues</t>
  </si>
  <si>
    <t>STRATEGIC GOALS CONV</t>
  </si>
  <si>
    <t>1)</t>
  </si>
  <si>
    <t>2)</t>
  </si>
  <si>
    <t>3)</t>
  </si>
  <si>
    <t>4)</t>
  </si>
  <si>
    <t>5)</t>
  </si>
  <si>
    <t>6)</t>
  </si>
  <si>
    <t>7)</t>
  </si>
  <si>
    <t>8)</t>
  </si>
  <si>
    <t>9)</t>
  </si>
  <si>
    <t>10)</t>
  </si>
  <si>
    <t>11)</t>
  </si>
  <si>
    <t>12)</t>
  </si>
  <si>
    <t>13)</t>
  </si>
  <si>
    <t>14)</t>
  </si>
  <si>
    <t>complementary</t>
  </si>
  <si>
    <t>Time-series data explanation</t>
  </si>
  <si>
    <t>data końcowa badania</t>
  </si>
  <si>
    <t>NATO-Russia Council</t>
  </si>
  <si>
    <t>RUSSIA</t>
  </si>
  <si>
    <t>Russia</t>
  </si>
  <si>
    <t>T0</t>
  </si>
  <si>
    <t>Russia joins the Partnership for Peace (PfP)</t>
  </si>
  <si>
    <t>NATO-RUSSIA</t>
  </si>
  <si>
    <t>Multilateral cooperation</t>
  </si>
  <si>
    <t>Cooperation with partners</t>
  </si>
  <si>
    <t>Arms control and non-proliferation</t>
  </si>
  <si>
    <t>overlaping</t>
  </si>
  <si>
    <t>Collective defence</t>
  </si>
  <si>
    <t>Counter-terrorism</t>
  </si>
  <si>
    <t>Security of the Euro-Atlantic area</t>
  </si>
  <si>
    <t>Cooperation with EU</t>
  </si>
  <si>
    <t>Russia's position in the international arena</t>
  </si>
  <si>
    <t>Peaceful order in Europe</t>
  </si>
  <si>
    <t>Russia's economy cooperation</t>
  </si>
  <si>
    <t>Cooperation with Russia</t>
  </si>
  <si>
    <t>Peace in the Balkans</t>
  </si>
  <si>
    <t>Russia's neighborhood</t>
  </si>
  <si>
    <t>Cooperation with CIS</t>
  </si>
  <si>
    <t>Russia's borders security</t>
  </si>
  <si>
    <t>NATO-Russia</t>
  </si>
  <si>
    <t>RELEVANCE</t>
  </si>
  <si>
    <t>relevance_strategic</t>
  </si>
  <si>
    <t>Relevance</t>
  </si>
  <si>
    <t>Proximity Matrix</t>
  </si>
  <si>
    <t> Correlation between Vectors of Values</t>
  </si>
  <si>
    <t>NATO_Russia</t>
  </si>
  <si>
    <t>This is a similarity matrix</t>
  </si>
  <si>
    <t>International roles: PIPR-metrical data</t>
  </si>
  <si>
    <t>H3 Indicators INPUT</t>
  </si>
  <si>
    <t>International roles convergence</t>
  </si>
  <si>
    <t>17a)</t>
  </si>
  <si>
    <t>Strategic narratives convegence (actor-system)</t>
  </si>
  <si>
    <t>18)</t>
  </si>
  <si>
    <r>
      <rPr>
        <b/>
        <sz val="12"/>
        <color theme="1"/>
        <rFont val="Calibri"/>
        <family val="2"/>
        <scheme val="minor"/>
      </rPr>
      <t>strat_narra</t>
    </r>
    <r>
      <rPr>
        <sz val="11"/>
        <color theme="1"/>
        <rFont val="Czcionka tekstu podstawowego"/>
        <family val="2"/>
        <charset val="238"/>
      </rPr>
      <t xml:space="preserve"> convergence scope</t>
    </r>
  </si>
  <si>
    <t>Tables for SPSS</t>
  </si>
  <si>
    <t>17_a</t>
  </si>
  <si>
    <t>compatible or competing</t>
  </si>
  <si>
    <t>Security system developement in Euro-Atlantic area</t>
  </si>
  <si>
    <t>Russia's security system developement</t>
  </si>
  <si>
    <t>Regional conflicts prevention</t>
  </si>
  <si>
    <t>Stabilizing actions in the post-Soviet area</t>
  </si>
  <si>
    <t>int_roles proximity (PIPR-metrical distance)</t>
  </si>
  <si>
    <t>H2 Indicators INPUT</t>
  </si>
  <si>
    <t>Strategic goals: salience and proximity measurement</t>
  </si>
  <si>
    <t>Strategic goals salience</t>
  </si>
  <si>
    <t>scope of convergence</t>
  </si>
  <si>
    <t>Strategic goals proximity</t>
  </si>
  <si>
    <t>degree and direction of convergence</t>
  </si>
  <si>
    <t>RESULTS</t>
  </si>
  <si>
    <t>Indicator number</t>
  </si>
  <si>
    <t>S : IO</t>
  </si>
  <si>
    <t xml:space="preserve">goes to  </t>
  </si>
  <si>
    <t>S : S-IO</t>
  </si>
  <si>
    <t>IO : S-IO</t>
  </si>
  <si>
    <t>Issue salience</t>
  </si>
  <si>
    <t>Issue proximity</t>
  </si>
  <si>
    <t> Euclidean Distance</t>
  </si>
  <si>
    <t xml:space="preserve">goes to --&gt; </t>
  </si>
  <si>
    <t>This is a dissimilarity matrix</t>
  </si>
  <si>
    <t>DATA SOURCES:</t>
  </si>
  <si>
    <r>
      <t>Rome Declaration</t>
    </r>
    <r>
      <rPr>
        <sz val="11"/>
        <color theme="1"/>
        <rFont val="Calibri"/>
        <family val="2"/>
        <charset val="238"/>
      </rPr>
      <t>. (2002). Retrived from: https://www.nato.int/nrc-website/media/69549/2002.05.28_nrc_rome_declaration.pdf.</t>
    </r>
  </si>
  <si>
    <r>
      <t xml:space="preserve">NATO. (1999). </t>
    </r>
    <r>
      <rPr>
        <i/>
        <sz val="11"/>
        <color theme="1"/>
        <rFont val="Calibri"/>
        <family val="2"/>
        <charset val="238"/>
      </rPr>
      <t>The Alliance’s Strategic Concept</t>
    </r>
    <r>
      <rPr>
        <sz val="11"/>
        <color theme="1"/>
        <rFont val="Calibri"/>
        <family val="2"/>
        <charset val="238"/>
      </rPr>
      <t>. Retrived from: https://www.nato.int/cps/en/natohq/official_texts_27433.htm.</t>
    </r>
  </si>
  <si>
    <r>
      <t xml:space="preserve">NATO. (2006). </t>
    </r>
    <r>
      <rPr>
        <i/>
        <sz val="11"/>
        <color theme="1"/>
        <rFont val="Calibri"/>
        <family val="2"/>
        <charset val="238"/>
      </rPr>
      <t>Comprehensive Political Guidance</t>
    </r>
    <r>
      <rPr>
        <sz val="11"/>
        <color theme="1"/>
        <rFont val="Calibri"/>
        <family val="2"/>
        <charset val="238"/>
      </rPr>
      <t>. Retrived from: https://www.nato.int/cps/ic/natohq/official_texts_56425.htm.</t>
    </r>
  </si>
  <si>
    <r>
      <t xml:space="preserve">NATO. (2009). </t>
    </r>
    <r>
      <rPr>
        <i/>
        <sz val="11"/>
        <color theme="1"/>
        <rFont val="Calibri"/>
        <family val="2"/>
        <charset val="238"/>
      </rPr>
      <t>Declaration on Alliance Security</t>
    </r>
    <r>
      <rPr>
        <sz val="11"/>
        <color theme="1"/>
        <rFont val="Calibri"/>
        <family val="2"/>
        <charset val="238"/>
      </rPr>
      <t>. Retrived from: https://www.nato.int/cps/ua/natohq/news_52838.htm.</t>
    </r>
  </si>
  <si>
    <r>
      <t xml:space="preserve">NATO. (2010). </t>
    </r>
    <r>
      <rPr>
        <i/>
        <sz val="11"/>
        <color theme="1"/>
        <rFont val="Calibri"/>
        <family val="2"/>
        <charset val="238"/>
      </rPr>
      <t>Strategic Concept for the Defence and Security</t>
    </r>
    <r>
      <rPr>
        <sz val="11"/>
        <color theme="1"/>
        <rFont val="Calibri"/>
        <family val="2"/>
        <charset val="238"/>
      </rPr>
      <t>. Retrived from: https://www.nato.int/cps/ic/natohq/topics_82705.htm.</t>
    </r>
  </si>
  <si>
    <r>
      <t xml:space="preserve">NATO. (2014). </t>
    </r>
    <r>
      <rPr>
        <i/>
        <sz val="11"/>
        <color theme="1"/>
        <rFont val="Calibri"/>
        <family val="2"/>
        <charset val="238"/>
      </rPr>
      <t>The Wales Declaration on the Transatlantic Bond</t>
    </r>
    <r>
      <rPr>
        <sz val="11"/>
        <color theme="1"/>
        <rFont val="Calibri"/>
        <family val="2"/>
        <charset val="238"/>
      </rPr>
      <t>. Retrived from: https://www.nato.int/cps/en/natohq/official_texts_112985.htm.</t>
    </r>
  </si>
  <si>
    <r>
      <t xml:space="preserve">The Ministry of Foreign Affairs of the Russian Federation. (2000). </t>
    </r>
    <r>
      <rPr>
        <i/>
        <sz val="11"/>
        <color theme="1"/>
        <rFont val="Calibri"/>
        <family val="2"/>
        <charset val="238"/>
      </rPr>
      <t>The National Security Concept of the Russian Federation</t>
    </r>
    <r>
      <rPr>
        <sz val="11"/>
        <color theme="1"/>
        <rFont val="Calibri"/>
        <family val="2"/>
        <charset val="238"/>
      </rPr>
      <t>. Retrived from: http://www.mid.ru/en/foreign_policy/official_documents/-/asset_publisher/CptICkB6BZ29/content/id/589768.</t>
    </r>
  </si>
  <si>
    <r>
      <t xml:space="preserve">The Ministry of Foreign Affairs of the Russian Federation. (2000). </t>
    </r>
    <r>
      <rPr>
        <i/>
        <sz val="11"/>
        <color theme="1"/>
        <rFont val="Calibri"/>
        <family val="2"/>
        <charset val="238"/>
      </rPr>
      <t>The Foreign Policy Concept of the Russian Federation</t>
    </r>
    <r>
      <rPr>
        <sz val="11"/>
        <color theme="1"/>
        <rFont val="Calibri"/>
        <family val="2"/>
        <charset val="238"/>
      </rPr>
      <t>. https://fas.org/nuke/guide/russia/doctrine/econcept.htm.</t>
    </r>
  </si>
  <si>
    <r>
      <t xml:space="preserve">The Ministry of Foreign Affairs of the Russian Federation. (2008). </t>
    </r>
    <r>
      <rPr>
        <i/>
        <sz val="11"/>
        <color theme="1"/>
        <rFont val="Calibri"/>
        <family val="2"/>
        <charset val="238"/>
      </rPr>
      <t>The Foreign Policy Concept of the Russian Federation</t>
    </r>
    <r>
      <rPr>
        <sz val="11"/>
        <color theme="1"/>
        <rFont val="Calibri"/>
        <family val="2"/>
        <charset val="238"/>
      </rPr>
      <t>. Retrived from: http://en.kremlin.ru/supplement/4116.</t>
    </r>
  </si>
  <si>
    <r>
      <t xml:space="preserve">The Ministry of Foreign Affairs of the Russian Federation. (2009). </t>
    </r>
    <r>
      <rPr>
        <i/>
        <sz val="11"/>
        <color theme="1"/>
        <rFont val="Calibri"/>
        <family val="2"/>
        <charset val="238"/>
      </rPr>
      <t>Russia’s National Security Strategy to 2020</t>
    </r>
    <r>
      <rPr>
        <sz val="11"/>
        <color theme="1"/>
        <rFont val="Calibri"/>
        <family val="2"/>
        <charset val="238"/>
      </rPr>
      <t>. Retrived from: http://rustrans.wikidot.com/russia-s-national-security-strategy-to-2020.</t>
    </r>
  </si>
  <si>
    <t>The Ministry of Foreign Affairs of the Russian Federation. (2013). Concept of the Foreign Policy of the Russian Federation. Retrived from: http://www.mid.ru/en/foreign_policy/official_documents/-/asset_publisher/CptICkB6BZ29/content/id/122186.</t>
  </si>
  <si>
    <t>Strategic bilateral documents in the years 2002-2015</t>
  </si>
  <si>
    <t>NATO's strategic documents in the years 2002-2015</t>
  </si>
  <si>
    <t>Russia's strategic documents in the years 2002-2015</t>
  </si>
  <si>
    <t>NATO-Russia Council. (2013b). Progress update on Afghan helicopter training project. Retrived from: https://www.nato.int/nrc-website/en/articles/20130805-hmtf-phase-2-july-meeting/index.html.</t>
  </si>
  <si>
    <r>
      <t xml:space="preserve">Aksienow, S. W., Gołubczikow, S. W., Nowikow, W. K. (2015). Razwitije sistiem protiworakietnoj oborony ssza i biezopasnostʹ rossii. </t>
    </r>
    <r>
      <rPr>
        <i/>
        <sz val="11"/>
        <color theme="1"/>
        <rFont val="Calibri"/>
        <family val="2"/>
        <charset val="238"/>
        <scheme val="minor"/>
      </rPr>
      <t>Wiestnik Akadiemii Wojennych Nauk, 1</t>
    </r>
    <r>
      <rPr>
        <sz val="11"/>
        <color theme="1"/>
        <rFont val="Calibri"/>
        <family val="2"/>
        <charset val="238"/>
        <scheme val="minor"/>
      </rPr>
      <t>, 51-61.</t>
    </r>
  </si>
  <si>
    <r>
      <t xml:space="preserve">Allison, R. (2014). Russian ‘deniable’ intervention in Ukraine: how and why Russia broke the rules. </t>
    </r>
    <r>
      <rPr>
        <i/>
        <sz val="11"/>
        <color theme="1"/>
        <rFont val="Calibri"/>
        <family val="2"/>
        <charset val="238"/>
        <scheme val="minor"/>
      </rPr>
      <t>International Affairs, 90</t>
    </r>
    <r>
      <rPr>
        <sz val="11"/>
        <color theme="1"/>
        <rFont val="Calibri"/>
        <family val="2"/>
        <charset val="238"/>
        <scheme val="minor"/>
      </rPr>
      <t>(6), 1255-1297.</t>
    </r>
  </si>
  <si>
    <r>
      <t xml:space="preserve">Bryc, A. (2009). </t>
    </r>
    <r>
      <rPr>
        <i/>
        <sz val="11"/>
        <color theme="1"/>
        <rFont val="Calibri"/>
        <family val="2"/>
        <charset val="238"/>
        <scheme val="minor"/>
      </rPr>
      <t>Rosja w XXI wieku. Gracz światowy czy koniec gry?</t>
    </r>
    <r>
      <rPr>
        <sz val="11"/>
        <color theme="1"/>
        <rFont val="Calibri"/>
        <family val="2"/>
        <charset val="238"/>
        <scheme val="minor"/>
      </rPr>
      <t xml:space="preserve"> Warszawa: Wydawnictwa Akademickie i Profesjonalne.</t>
    </r>
  </si>
  <si>
    <r>
      <t xml:space="preserve">CIA. (2016). </t>
    </r>
    <r>
      <rPr>
        <i/>
        <sz val="11"/>
        <color theme="1"/>
        <rFont val="Calibri"/>
        <family val="2"/>
        <charset val="238"/>
        <scheme val="minor"/>
      </rPr>
      <t>The World Factbook</t>
    </r>
    <r>
      <rPr>
        <sz val="11"/>
        <color theme="1"/>
        <rFont val="Calibri"/>
        <family val="2"/>
        <charset val="238"/>
        <scheme val="minor"/>
      </rPr>
      <t>. Retrived from: https://www.cia.gov/library/publications/the-world-factbook/.</t>
    </r>
  </si>
  <si>
    <r>
      <t xml:space="preserve">Cooper, L. (1999). </t>
    </r>
    <r>
      <rPr>
        <i/>
        <sz val="11"/>
        <color theme="1"/>
        <rFont val="Calibri"/>
        <family val="2"/>
        <charset val="238"/>
        <scheme val="minor"/>
      </rPr>
      <t>Russia and the World: New State-of-Play on the International Stage</t>
    </r>
    <r>
      <rPr>
        <sz val="11"/>
        <color theme="1"/>
        <rFont val="Calibri"/>
        <family val="2"/>
        <charset val="238"/>
        <scheme val="minor"/>
      </rPr>
      <t>. London: Palgrave Macmillan.</t>
    </r>
  </si>
  <si>
    <r>
      <t xml:space="preserve">Donaldson, R. H., Nogee, J. L. (2014). </t>
    </r>
    <r>
      <rPr>
        <i/>
        <sz val="11"/>
        <color theme="1"/>
        <rFont val="Calibri"/>
        <family val="2"/>
        <charset val="238"/>
        <scheme val="minor"/>
      </rPr>
      <t>The Foreign Policy of Russia: Changing Systems, Enduring Interests, 2014</t>
    </r>
    <r>
      <rPr>
        <sz val="11"/>
        <color theme="1"/>
        <rFont val="Calibri"/>
        <family val="2"/>
        <charset val="238"/>
        <scheme val="minor"/>
      </rPr>
      <t>. London &amp; New York: Routledge.</t>
    </r>
  </si>
  <si>
    <r>
      <t xml:space="preserve">Economy Watch. (2016). </t>
    </r>
    <r>
      <rPr>
        <i/>
        <sz val="11"/>
        <color theme="1"/>
        <rFont val="Calibri"/>
        <family val="2"/>
        <charset val="238"/>
        <scheme val="minor"/>
      </rPr>
      <t>GDP Share of World Total (PPP), All Countries</t>
    </r>
    <r>
      <rPr>
        <sz val="11"/>
        <color theme="1"/>
        <rFont val="Calibri"/>
        <family val="2"/>
        <charset val="238"/>
        <scheme val="minor"/>
      </rPr>
      <t>. Retrived from:  http://www.economywatch.com/economic-statistics/economic indicators/GDP_Share_of_World_Total_PPP/.</t>
    </r>
  </si>
  <si>
    <r>
      <t>Founding Act on Mutual Relations, Cooperation and Security between NATO and the Russian Federation signed in Paris, France</t>
    </r>
    <r>
      <rPr>
        <sz val="11"/>
        <color theme="1"/>
        <rFont val="Calibri"/>
        <family val="2"/>
        <charset val="238"/>
        <scheme val="minor"/>
      </rPr>
      <t xml:space="preserve">. (1997). Retrived from: </t>
    </r>
    <r>
      <rPr>
        <sz val="11"/>
        <rFont val="Calibri"/>
        <family val="2"/>
        <charset val="238"/>
        <scheme val="minor"/>
      </rPr>
      <t>https://www.nato.int/cps/su/natohq/official_texts_25468.htm</t>
    </r>
    <r>
      <rPr>
        <sz val="11"/>
        <color theme="1"/>
        <rFont val="Calibri"/>
        <family val="2"/>
        <charset val="238"/>
        <scheme val="minor"/>
      </rPr>
      <t>.</t>
    </r>
  </si>
  <si>
    <r>
      <t xml:space="preserve">Handberg, R. (2015). The symbolic politics of ballistic missile defense: seeking the perfect defense in an imperfect world. </t>
    </r>
    <r>
      <rPr>
        <i/>
        <sz val="11"/>
        <color theme="1"/>
        <rFont val="Calibri"/>
        <family val="2"/>
        <charset val="238"/>
        <scheme val="minor"/>
      </rPr>
      <t>Defense &amp; Security Analysis, 31</t>
    </r>
    <r>
      <rPr>
        <sz val="11"/>
        <color theme="1"/>
        <rFont val="Calibri"/>
        <family val="2"/>
        <charset val="238"/>
        <scheme val="minor"/>
      </rPr>
      <t>(1), 44-57.</t>
    </r>
  </si>
  <si>
    <r>
      <t xml:space="preserve">Heisbourg, F. (2016). The Future of the US Alliance System. </t>
    </r>
    <r>
      <rPr>
        <i/>
        <sz val="11"/>
        <color theme="1"/>
        <rFont val="Calibri"/>
        <family val="2"/>
        <charset val="238"/>
        <scheme val="minor"/>
      </rPr>
      <t>Foreign Affairs, 5</t>
    </r>
    <r>
      <rPr>
        <sz val="11"/>
        <color theme="1"/>
        <rFont val="Calibri"/>
        <family val="2"/>
        <charset val="238"/>
        <scheme val="minor"/>
      </rPr>
      <t>. Retrived from: https://www.foreignaffairs.com/articles/2016-12-05/future-us-alliance-system.</t>
    </r>
  </si>
  <si>
    <r>
      <t xml:space="preserve">Henderson, J., Ferguson, A. (2014). </t>
    </r>
    <r>
      <rPr>
        <i/>
        <sz val="11"/>
        <color theme="1"/>
        <rFont val="Calibri"/>
        <family val="2"/>
        <charset val="238"/>
        <scheme val="minor"/>
      </rPr>
      <t>International partnership in Russia: conclusions from the oil and gas industry</t>
    </r>
    <r>
      <rPr>
        <sz val="11"/>
        <color theme="1"/>
        <rFont val="Calibri"/>
        <family val="2"/>
        <charset val="238"/>
        <scheme val="minor"/>
      </rPr>
      <t>. London: Palgrave Macmillan.</t>
    </r>
  </si>
  <si>
    <r>
      <t xml:space="preserve">Knorr, K. E. (2015). </t>
    </r>
    <r>
      <rPr>
        <i/>
        <sz val="11"/>
        <color theme="1"/>
        <rFont val="Calibri"/>
        <family val="2"/>
        <charset val="238"/>
        <scheme val="minor"/>
      </rPr>
      <t>NATO and American security</t>
    </r>
    <r>
      <rPr>
        <sz val="11"/>
        <color theme="1"/>
        <rFont val="Calibri"/>
        <family val="2"/>
        <charset val="238"/>
        <scheme val="minor"/>
      </rPr>
      <t>. Princeton: Princeton University Press.</t>
    </r>
  </si>
  <si>
    <r>
      <t xml:space="preserve">Loftus S., Kanet R. E. (2017) Growing Confrontation Between Russia and the West: Russia’s Challenge to the Post-Cold War Order. In: R. Kanet (ed.), </t>
    </r>
    <r>
      <rPr>
        <i/>
        <sz val="11"/>
        <color theme="1"/>
        <rFont val="Calibri"/>
        <family val="2"/>
        <charset val="238"/>
        <scheme val="minor"/>
      </rPr>
      <t>The Russian Challenge to the European Security Environment</t>
    </r>
    <r>
      <rPr>
        <sz val="11"/>
        <color theme="1"/>
        <rFont val="Calibri"/>
        <family val="2"/>
        <charset val="238"/>
        <scheme val="minor"/>
      </rPr>
      <t>, 13-36. London: Palgrave Macmillan.</t>
    </r>
  </si>
  <si>
    <r>
      <t xml:space="preserve">Long, A. (2014). NATO special operations: Promise and problem. </t>
    </r>
    <r>
      <rPr>
        <i/>
        <sz val="11"/>
        <color theme="1"/>
        <rFont val="Calibri"/>
        <family val="2"/>
        <charset val="238"/>
        <scheme val="minor"/>
      </rPr>
      <t>Orbis, 58</t>
    </r>
    <r>
      <rPr>
        <sz val="11"/>
        <color theme="1"/>
        <rFont val="Calibri"/>
        <family val="2"/>
        <charset val="238"/>
        <scheme val="minor"/>
      </rPr>
      <t>(4), 540-551.</t>
    </r>
  </si>
  <si>
    <r>
      <t xml:space="preserve">Lucarelli S. (2005). NATO and the European System of Liberal-Democratic Security Communities. In: T. Flockhart (ed.), </t>
    </r>
    <r>
      <rPr>
        <i/>
        <sz val="11"/>
        <color theme="1"/>
        <rFont val="Calibri"/>
        <family val="2"/>
        <charset val="238"/>
        <scheme val="minor"/>
      </rPr>
      <t>Socializing Democratic Norms</t>
    </r>
    <r>
      <rPr>
        <sz val="11"/>
        <color theme="1"/>
        <rFont val="Calibri"/>
        <family val="2"/>
        <charset val="238"/>
        <scheme val="minor"/>
      </rPr>
      <t>, 85-105. London: Palgrave Macmillan.</t>
    </r>
  </si>
  <si>
    <r>
      <t xml:space="preserve">NATO-Russia Council. (2004). </t>
    </r>
    <r>
      <rPr>
        <i/>
        <sz val="11"/>
        <color theme="1"/>
        <rFont val="Calibri"/>
        <family val="2"/>
        <charset val="238"/>
        <scheme val="minor"/>
      </rPr>
      <t>Action Plan on Terrorism</t>
    </r>
    <r>
      <rPr>
        <sz val="11"/>
        <color theme="1"/>
        <rFont val="Calibri"/>
        <family val="2"/>
        <charset val="238"/>
        <scheme val="minor"/>
      </rPr>
      <t>. Retrived from: https://www.nato.int/nrc-website/media/59703/2004.12.09_nrc_action_plan_on_terrorism.pdf.</t>
    </r>
  </si>
  <si>
    <r>
      <t xml:space="preserve">NATO-Russia Council. (2011). </t>
    </r>
    <r>
      <rPr>
        <i/>
        <sz val="11"/>
        <color theme="1"/>
        <rFont val="Calibri"/>
        <family val="2"/>
        <charset val="238"/>
        <scheme val="minor"/>
      </rPr>
      <t>Action Plan on Terrorism</t>
    </r>
    <r>
      <rPr>
        <sz val="11"/>
        <color theme="1"/>
        <rFont val="Calibri"/>
        <family val="2"/>
        <charset val="238"/>
        <scheme val="minor"/>
      </rPr>
      <t>. Retrived from: https://www.nato.int/nrc-website/media/62581/2011.04.15_nrc_action_plan_on_terrorism.pdf.</t>
    </r>
  </si>
  <si>
    <r>
      <t xml:space="preserve">NATO-Russia Council. (2013). </t>
    </r>
    <r>
      <rPr>
        <i/>
        <sz val="11"/>
        <color theme="1"/>
        <rFont val="Calibri"/>
        <family val="2"/>
        <charset val="238"/>
        <scheme val="minor"/>
      </rPr>
      <t>NRC Practical Cooperation Fact Sheet</t>
    </r>
    <r>
      <rPr>
        <sz val="11"/>
        <color theme="1"/>
        <rFont val="Calibri"/>
        <family val="2"/>
        <charset val="238"/>
        <scheme val="minor"/>
      </rPr>
      <t>. Retrived from: https://www.nato.int/nrc-website/media/104666/nato-russia_council_factsheet_final_2013-11-07_trilingual.pdf.</t>
    </r>
  </si>
  <si>
    <r>
      <t xml:space="preserve">NATO. (2011). </t>
    </r>
    <r>
      <rPr>
        <i/>
        <sz val="11"/>
        <color theme="1"/>
        <rFont val="Calibri"/>
        <family val="2"/>
        <charset val="238"/>
        <scheme val="minor"/>
      </rPr>
      <t>NATO Information Office in Moscow</t>
    </r>
    <r>
      <rPr>
        <sz val="11"/>
        <color theme="1"/>
        <rFont val="Calibri"/>
        <family val="2"/>
        <charset val="238"/>
        <scheme val="minor"/>
      </rPr>
      <t>. Retrived from: https://www.nato.int/cps/en/natohq/topics_49751.htm.</t>
    </r>
  </si>
  <si>
    <r>
      <t xml:space="preserve">NATO. (2015). </t>
    </r>
    <r>
      <rPr>
        <i/>
        <sz val="11"/>
        <color theme="1"/>
        <rFont val="Calibri"/>
        <family val="2"/>
        <charset val="238"/>
        <scheme val="minor"/>
      </rPr>
      <t>Partners</t>
    </r>
    <r>
      <rPr>
        <sz val="11"/>
        <color theme="1"/>
        <rFont val="Calibri"/>
        <family val="2"/>
        <charset val="238"/>
        <scheme val="minor"/>
      </rPr>
      <t>. Retrived from: https://www.nato.int/cps/en/natohq/51288.htm.</t>
    </r>
  </si>
  <si>
    <r>
      <t xml:space="preserve">NATO. (2015a). </t>
    </r>
    <r>
      <rPr>
        <i/>
        <sz val="11"/>
        <color theme="1"/>
        <rFont val="Calibri"/>
        <family val="2"/>
        <charset val="238"/>
        <scheme val="minor"/>
      </rPr>
      <t>NATO Military Liaison Mission Moscow</t>
    </r>
    <r>
      <rPr>
        <sz val="11"/>
        <color theme="1"/>
        <rFont val="Calibri"/>
        <family val="2"/>
        <charset val="238"/>
        <scheme val="minor"/>
      </rPr>
      <t>. Retrived from: https://www.nato.int/cps/en/natohq/topics_50341.htm.</t>
    </r>
  </si>
  <si>
    <r>
      <t xml:space="preserve">NATO. (2017). </t>
    </r>
    <r>
      <rPr>
        <i/>
        <sz val="11"/>
        <color theme="1"/>
        <rFont val="Calibri"/>
        <family val="2"/>
        <charset val="238"/>
        <scheme val="minor"/>
      </rPr>
      <t>Informacyonnoje biuro NATO w Moskwie</t>
    </r>
    <r>
      <rPr>
        <sz val="11"/>
        <color theme="1"/>
        <rFont val="Calibri"/>
        <family val="2"/>
        <charset val="238"/>
        <scheme val="minor"/>
      </rPr>
      <t>. Retrived from: https://www.nato.int/cps/ru/natohq/79469.htm.</t>
    </r>
  </si>
  <si>
    <r>
      <t xml:space="preserve">NATO. (2018b). </t>
    </r>
    <r>
      <rPr>
        <i/>
        <sz val="11"/>
        <color theme="1"/>
        <rFont val="Calibri"/>
        <family val="2"/>
        <charset val="238"/>
        <scheme val="minor"/>
      </rPr>
      <t>Relations with Russia</t>
    </r>
    <r>
      <rPr>
        <sz val="11"/>
        <color theme="1"/>
        <rFont val="Calibri"/>
        <family val="2"/>
        <charset val="238"/>
        <scheme val="minor"/>
      </rPr>
      <t xml:space="preserve">. Retrived from: </t>
    </r>
    <r>
      <rPr>
        <sz val="11"/>
        <rFont val="Calibri"/>
        <family val="2"/>
        <charset val="238"/>
        <scheme val="minor"/>
      </rPr>
      <t>https://www.nato.int/cps/en/natolive/topics_50090.htm</t>
    </r>
    <r>
      <rPr>
        <sz val="11"/>
        <color theme="1"/>
        <rFont val="Calibri"/>
        <family val="2"/>
        <charset val="238"/>
        <scheme val="minor"/>
      </rPr>
      <t>.</t>
    </r>
  </si>
  <si>
    <r>
      <t xml:space="preserve">NATO. (2018d). </t>
    </r>
    <r>
      <rPr>
        <i/>
        <sz val="11"/>
        <color theme="1"/>
        <rFont val="Calibri"/>
        <family val="2"/>
        <charset val="238"/>
        <scheme val="minor"/>
      </rPr>
      <t>Operations and missions: past and present</t>
    </r>
    <r>
      <rPr>
        <sz val="11"/>
        <color theme="1"/>
        <rFont val="Calibri"/>
        <family val="2"/>
        <charset val="238"/>
        <scheme val="minor"/>
      </rPr>
      <t>. Retrived from: https://www.nato.int/cps/en/natohq/topics_52060.htm.</t>
    </r>
  </si>
  <si>
    <r>
      <t xml:space="preserve">Odgaard, L. (2014). </t>
    </r>
    <r>
      <rPr>
        <i/>
        <sz val="11"/>
        <color theme="1"/>
        <rFont val="Calibri"/>
        <family val="2"/>
        <charset val="238"/>
        <scheme val="minor"/>
      </rPr>
      <t>Strategy in NATO: Preparing for an Imperfect World</t>
    </r>
    <r>
      <rPr>
        <sz val="11"/>
        <color theme="1"/>
        <rFont val="Calibri"/>
        <family val="2"/>
        <charset val="238"/>
        <scheme val="minor"/>
      </rPr>
      <t>. London &amp; New York: Routledge.</t>
    </r>
  </si>
  <si>
    <r>
      <t xml:space="preserve">Owen, C., Heathershaw, J., Savin, I. (2017). How postcolonial is post-Western IR? Mimicry and mētis in the international politics of Russia and Central Asia. </t>
    </r>
    <r>
      <rPr>
        <i/>
        <sz val="11"/>
        <color theme="1"/>
        <rFont val="Calibri"/>
        <family val="2"/>
        <charset val="238"/>
        <scheme val="minor"/>
      </rPr>
      <t>Review of International Studies, 44</t>
    </r>
    <r>
      <rPr>
        <sz val="11"/>
        <color theme="1"/>
        <rFont val="Calibri"/>
        <family val="2"/>
        <charset val="238"/>
        <scheme val="minor"/>
      </rPr>
      <t>(2), 279-300.</t>
    </r>
  </si>
  <si>
    <r>
      <t xml:space="preserve">Parszkowa, J. Y. (2015). Razwiertywanije protiworakietnoj oborony SSZA w Aziatsko-Tichookieanskom riegionie. </t>
    </r>
    <r>
      <rPr>
        <i/>
        <sz val="11"/>
        <color theme="1"/>
        <rFont val="Calibri"/>
        <family val="2"/>
        <charset val="238"/>
        <scheme val="minor"/>
      </rPr>
      <t>Wiestnik MGIMO Uniwiersitieta, 6</t>
    </r>
    <r>
      <rPr>
        <sz val="11"/>
        <color theme="1"/>
        <rFont val="Calibri"/>
        <family val="2"/>
        <charset val="238"/>
        <scheme val="minor"/>
      </rPr>
      <t>(45), 188-195.</t>
    </r>
  </si>
  <si>
    <r>
      <t xml:space="preserve">Permanent Mission of the Russian Federation to NATO. (2016). </t>
    </r>
    <r>
      <rPr>
        <i/>
        <sz val="11"/>
        <color theme="1"/>
        <rFont val="Calibri"/>
        <family val="2"/>
        <charset val="238"/>
        <scheme val="minor"/>
      </rPr>
      <t>Russia-NATO: Facts and Myths</t>
    </r>
    <r>
      <rPr>
        <sz val="11"/>
        <color theme="1"/>
        <rFont val="Calibri"/>
        <family val="2"/>
        <charset val="238"/>
        <scheme val="minor"/>
      </rPr>
      <t>. Retrived from: https://missiontonato.mid.ru/web/nato-en/russia-nato-facts-and-myths/.</t>
    </r>
  </si>
  <si>
    <r>
      <t>Rome Declaration</t>
    </r>
    <r>
      <rPr>
        <sz val="11"/>
        <color theme="1"/>
        <rFont val="Calibri"/>
        <family val="2"/>
        <charset val="238"/>
        <scheme val="minor"/>
      </rPr>
      <t>. (2002). Retrived from: https://www.nato.int/nrc-website/media/69549/2002.05.28_nrc_rome_declaration.pdf.</t>
    </r>
  </si>
  <si>
    <r>
      <t xml:space="preserve">Rumer, E. B. (2017). </t>
    </r>
    <r>
      <rPr>
        <i/>
        <sz val="11"/>
        <color theme="1"/>
        <rFont val="Calibri"/>
        <family val="2"/>
        <charset val="238"/>
        <scheme val="minor"/>
      </rPr>
      <t>Russian foreign policy beyond Putin</t>
    </r>
    <r>
      <rPr>
        <sz val="11"/>
        <color theme="1"/>
        <rFont val="Calibri"/>
        <family val="2"/>
        <charset val="238"/>
        <scheme val="minor"/>
      </rPr>
      <t>. London &amp; New York: Routledge.</t>
    </r>
  </si>
  <si>
    <r>
      <t xml:space="preserve">Shea, J. (2014). NATO’s Future Strategy: Ready for the Threats of the Future or Refighting the Battles of the Past? In: L. Odgaard (ed.), </t>
    </r>
    <r>
      <rPr>
        <i/>
        <sz val="11"/>
        <color theme="1"/>
        <rFont val="Calibri"/>
        <family val="2"/>
        <charset val="238"/>
        <scheme val="minor"/>
      </rPr>
      <t>Strategy in NATO. Palgrave Studies in Governance, Security and Development</t>
    </r>
    <r>
      <rPr>
        <sz val="11"/>
        <color theme="1"/>
        <rFont val="Calibri"/>
        <family val="2"/>
        <charset val="238"/>
        <scheme val="minor"/>
      </rPr>
      <t>, 27-41. New York: Palgrave Macmillan.</t>
    </r>
  </si>
  <si>
    <r>
      <t xml:space="preserve">Sloan, S. R. (2016). </t>
    </r>
    <r>
      <rPr>
        <i/>
        <sz val="11"/>
        <color theme="1"/>
        <rFont val="Calibri"/>
        <family val="2"/>
        <charset val="238"/>
        <scheme val="minor"/>
      </rPr>
      <t>Defense of the West: NATO, The European Union and the transatlantic bargain</t>
    </r>
    <r>
      <rPr>
        <sz val="11"/>
        <color theme="1"/>
        <rFont val="Calibri"/>
        <family val="2"/>
        <charset val="238"/>
        <scheme val="minor"/>
      </rPr>
      <t>. Manchester: Manchester University Press.</t>
    </r>
  </si>
  <si>
    <r>
      <t xml:space="preserve">Snetkov, A., Giles, K., Galeotti, M., Pynnöniemi, K. (2015). Russia and Regime Security. </t>
    </r>
    <r>
      <rPr>
        <i/>
        <sz val="11"/>
        <color theme="1"/>
        <rFont val="Calibri"/>
        <family val="2"/>
        <charset val="238"/>
        <scheme val="minor"/>
      </rPr>
      <t>Russian Analytical Digest, 173</t>
    </r>
    <r>
      <rPr>
        <sz val="11"/>
        <color theme="1"/>
        <rFont val="Calibri"/>
        <family val="2"/>
        <charset val="238"/>
        <scheme val="minor"/>
      </rPr>
      <t>.</t>
    </r>
  </si>
  <si>
    <r>
      <t xml:space="preserve">Stockholm International Peace Research Institute. (2015). </t>
    </r>
    <r>
      <rPr>
        <i/>
        <sz val="11"/>
        <color theme="1"/>
        <rFont val="Calibri"/>
        <family val="2"/>
        <charset val="238"/>
        <scheme val="minor"/>
      </rPr>
      <t>SIPRI Military Expenditure Database</t>
    </r>
    <r>
      <rPr>
        <sz val="11"/>
        <color theme="1"/>
        <rFont val="Calibri"/>
        <family val="2"/>
        <charset val="238"/>
        <scheme val="minor"/>
      </rPr>
      <t>. Retrived from: http://www.sipri.org/research/armaments/milex/milex_database.</t>
    </r>
  </si>
  <si>
    <r>
      <t xml:space="preserve">Wellings, B., Kelly, S., Wilson, B., Burton, J., Holland, M. (2017). Narrative Alignment and Misalignment: NATO as a Global Actor as Seen from Australia and New Zealand. </t>
    </r>
    <r>
      <rPr>
        <i/>
        <sz val="11"/>
        <color theme="1"/>
        <rFont val="Calibri"/>
        <family val="2"/>
        <charset val="238"/>
        <scheme val="minor"/>
      </rPr>
      <t>Asian Security, 14</t>
    </r>
    <r>
      <rPr>
        <sz val="11"/>
        <color theme="1"/>
        <rFont val="Calibri"/>
        <family val="2"/>
        <charset val="238"/>
        <scheme val="minor"/>
      </rPr>
      <t>(1), 24-37.</t>
    </r>
  </si>
  <si>
    <r>
      <t xml:space="preserve">Włodkowska-Bagan, A. (2013). </t>
    </r>
    <r>
      <rPr>
        <i/>
        <sz val="11"/>
        <color theme="1"/>
        <rFont val="Calibri"/>
        <family val="2"/>
        <charset val="238"/>
        <scheme val="minor"/>
      </rPr>
      <t>Rywalizacja mocarstw na obszarze poradzieckim</t>
    </r>
    <r>
      <rPr>
        <sz val="11"/>
        <color theme="1"/>
        <rFont val="Calibri"/>
        <family val="2"/>
        <charset val="238"/>
        <scheme val="minor"/>
      </rPr>
      <t>. Warszawa: Difin.</t>
    </r>
  </si>
  <si>
    <r>
      <t xml:space="preserve">Worth, O. (2017). </t>
    </r>
    <r>
      <rPr>
        <i/>
        <sz val="11"/>
        <color theme="1"/>
        <rFont val="Calibri"/>
        <family val="2"/>
        <charset val="238"/>
        <scheme val="minor"/>
      </rPr>
      <t>Hegemony, international political economy and post-communist Russia</t>
    </r>
    <r>
      <rPr>
        <sz val="11"/>
        <color theme="1"/>
        <rFont val="Calibri"/>
        <family val="2"/>
        <charset val="238"/>
        <scheme val="minor"/>
      </rPr>
      <t>. London: Taylor &amp; Francis.</t>
    </r>
  </si>
  <si>
    <t>SPaSIO Project Datasets                                                                                  ©Strategic Partnerships Group, 2013-2018</t>
  </si>
  <si>
    <r>
      <rPr>
        <sz val="11"/>
        <rFont val="Calibri"/>
        <family val="2"/>
        <charset val="238"/>
        <scheme val="minor"/>
      </rPr>
      <t xml:space="preserve">Title: </t>
    </r>
    <r>
      <rPr>
        <b/>
        <sz val="11"/>
        <color theme="1"/>
        <rFont val="Calibri"/>
        <family val="2"/>
        <charset val="238"/>
        <scheme val="minor"/>
      </rPr>
      <t>Strategic goals and strategic roles convergence (H2&amp;H3)</t>
    </r>
  </si>
  <si>
    <r>
      <t xml:space="preserve">Methodological concept (H2) by: </t>
    </r>
    <r>
      <rPr>
        <b/>
        <sz val="11"/>
        <rFont val="Calibri"/>
        <family val="2"/>
        <scheme val="minor"/>
      </rPr>
      <t>Andriy Tyushka and</t>
    </r>
    <r>
      <rPr>
        <sz val="11"/>
        <rFont val="Calibri"/>
        <family val="2"/>
        <scheme val="minor"/>
      </rPr>
      <t xml:space="preserve"> </t>
    </r>
    <r>
      <rPr>
        <b/>
        <sz val="11"/>
        <color theme="1"/>
        <rFont val="Calibri"/>
        <family val="2"/>
        <scheme val="minor"/>
      </rPr>
      <t>Lucyna Czechowska</t>
    </r>
    <r>
      <rPr>
        <sz val="11"/>
        <rFont val="Calibri"/>
        <family val="2"/>
        <scheme val="minor"/>
      </rPr>
      <t xml:space="preserve">, </t>
    </r>
    <r>
      <rPr>
        <sz val="11"/>
        <color theme="1"/>
        <rFont val="Calibri"/>
        <family val="2"/>
        <scheme val="minor"/>
      </rPr>
      <t>outlined in "H2 data_input" tab</t>
    </r>
  </si>
  <si>
    <r>
      <rPr>
        <sz val="11"/>
        <rFont val="Calibri"/>
        <family val="2"/>
        <scheme val="minor"/>
      </rPr>
      <t>Data mining sources (H2):</t>
    </r>
    <r>
      <rPr>
        <b/>
        <sz val="11"/>
        <color theme="1"/>
        <rFont val="Calibri"/>
        <family val="2"/>
        <scheme val="minor"/>
      </rPr>
      <t xml:space="preserve"> outlined in "H2 data_input" tab</t>
    </r>
  </si>
  <si>
    <r>
      <t xml:space="preserve">Methodological concept (H3) by: </t>
    </r>
    <r>
      <rPr>
        <b/>
        <sz val="11"/>
        <rFont val="Calibri"/>
        <family val="2"/>
        <scheme val="minor"/>
      </rPr>
      <t>Andriy Tyushka</t>
    </r>
    <r>
      <rPr>
        <sz val="11"/>
        <rFont val="Calibri"/>
        <family val="2"/>
        <scheme val="minor"/>
      </rPr>
      <t xml:space="preserve">, </t>
    </r>
    <r>
      <rPr>
        <sz val="11"/>
        <color theme="1"/>
        <rFont val="Calibri"/>
        <family val="2"/>
        <scheme val="minor"/>
      </rPr>
      <t>outlined in "H3 data_input" tab</t>
    </r>
  </si>
  <si>
    <r>
      <rPr>
        <sz val="11"/>
        <rFont val="Calibri"/>
        <family val="2"/>
        <scheme val="minor"/>
      </rPr>
      <t>Data mining sources (H3):</t>
    </r>
    <r>
      <rPr>
        <b/>
        <sz val="11"/>
        <color theme="1"/>
        <rFont val="Calibri"/>
        <family val="2"/>
        <scheme val="minor"/>
      </rPr>
      <t xml:space="preserve"> outlined in "H3 data_input" tab</t>
    </r>
  </si>
  <si>
    <r>
      <rPr>
        <sz val="11"/>
        <rFont val="Calibri"/>
        <family val="2"/>
        <scheme val="minor"/>
      </rPr>
      <t>Date of dta query</t>
    </r>
    <r>
      <rPr>
        <sz val="11"/>
        <color theme="1"/>
        <rFont val="Calibri"/>
        <family val="2"/>
        <scheme val="minor"/>
      </rPr>
      <t>:</t>
    </r>
    <r>
      <rPr>
        <b/>
        <sz val="11"/>
        <color theme="1"/>
        <rFont val="Calibri"/>
        <family val="2"/>
        <scheme val="minor"/>
      </rPr>
      <t xml:space="preserve"> 01.01.2017</t>
    </r>
  </si>
  <si>
    <r>
      <rPr>
        <i/>
        <sz val="11"/>
        <color theme="1"/>
        <rFont val="Calibri"/>
        <family val="2"/>
        <scheme val="minor"/>
      </rPr>
      <t xml:space="preserve">Data version: </t>
    </r>
    <r>
      <rPr>
        <b/>
        <i/>
        <sz val="11"/>
        <color theme="1"/>
        <rFont val="Calibri"/>
        <family val="2"/>
        <scheme val="minor"/>
      </rPr>
      <t>1.0</t>
    </r>
    <r>
      <rPr>
        <i/>
        <sz val="11"/>
        <color theme="1"/>
        <rFont val="Calibri"/>
        <family val="2"/>
        <scheme val="minor"/>
      </rPr>
      <t xml:space="preserve"> (August 2018)</t>
    </r>
  </si>
  <si>
    <r>
      <t xml:space="preserve">SPaSIO Project Datasets were created by Strategic Partnerships Group (SPG) in the framework of implementation of the </t>
    </r>
    <r>
      <rPr>
        <b/>
        <sz val="11"/>
        <color theme="1"/>
        <rFont val="Calibri"/>
        <family val="2"/>
        <scheme val="minor"/>
      </rPr>
      <t>SPaSIO</t>
    </r>
    <r>
      <rPr>
        <sz val="11"/>
        <rFont val="Calibri"/>
        <family val="2"/>
        <scheme val="minor"/>
      </rPr>
      <t xml:space="preserve"> (</t>
    </r>
    <r>
      <rPr>
        <b/>
        <i/>
        <sz val="11"/>
        <color theme="1"/>
        <rFont val="Calibri"/>
        <family val="2"/>
        <scheme val="minor"/>
      </rPr>
      <t>Strategic Partnership between a State and an International Organization: An Ideal Model)                Collaborative Research Project</t>
    </r>
  </si>
  <si>
    <r>
      <rPr>
        <sz val="11"/>
        <rFont val="Calibri"/>
        <family val="2"/>
        <scheme val="minor"/>
      </rPr>
      <t xml:space="preserve">Funding acknowledgement: </t>
    </r>
    <r>
      <rPr>
        <b/>
        <sz val="11"/>
        <color theme="1"/>
        <rFont val="Calibri"/>
        <family val="2"/>
        <scheme val="minor"/>
      </rPr>
      <t>The SPaSIO project received funding under the National Science Centre's                (Narodowe Centrum Nauki) grant no. UMO-2013/11/D/HS5/01260 (“SONATA 6”).</t>
    </r>
  </si>
  <si>
    <r>
      <t xml:space="preserve">Project implementation phase: </t>
    </r>
    <r>
      <rPr>
        <b/>
        <sz val="11"/>
        <color theme="1"/>
        <rFont val="Calibri"/>
        <family val="2"/>
        <scheme val="minor"/>
      </rPr>
      <t>August 2014 – August 2018</t>
    </r>
  </si>
  <si>
    <t>More information about the research team and the project itself can be found at www.spg.umk.pl.</t>
  </si>
  <si>
    <t>Dataset Contents:</t>
  </si>
  <si>
    <t>Salient issues: salience and proximity measurement</t>
  </si>
  <si>
    <r>
      <t>SPaSIO Project Datasets by </t>
    </r>
    <r>
      <rPr>
        <sz val="10"/>
        <color rgb="FF049CCF"/>
        <rFont val="Arial"/>
        <family val="2"/>
      </rPr>
      <t>SPaSIO Collaborative Research Project ('Strategic Partnerships between States and International Organizations)</t>
    </r>
    <r>
      <rPr>
        <sz val="10"/>
        <color rgb="FF464646"/>
        <rFont val="Arial"/>
        <family val="2"/>
      </rPr>
      <t> is licensed under a </t>
    </r>
    <r>
      <rPr>
        <sz val="10"/>
        <color rgb="FF049CCF"/>
        <rFont val="Arial"/>
        <family val="2"/>
      </rPr>
      <t>Creative Commons Attribution-NonCommercial 4.0 International License</t>
    </r>
    <r>
      <rPr>
        <sz val="10"/>
        <color rgb="FF464646"/>
        <rFont val="Arial"/>
        <family val="2"/>
      </rPr>
      <t>.</t>
    </r>
  </si>
  <si>
    <r>
      <rPr>
        <sz val="11"/>
        <color theme="1"/>
        <rFont val="Calibri"/>
        <family val="2"/>
        <scheme val="minor"/>
      </rPr>
      <t xml:space="preserve">Dataset: </t>
    </r>
    <r>
      <rPr>
        <b/>
        <sz val="11"/>
        <color theme="1"/>
        <rFont val="Calibri"/>
        <family val="2"/>
        <charset val="238"/>
        <scheme val="minor"/>
      </rPr>
      <t>SPaSIO/NATO-Russia/goals and roles convergence</t>
    </r>
  </si>
  <si>
    <r>
      <rPr>
        <i/>
        <sz val="11"/>
        <rFont val="Calibri"/>
        <family val="2"/>
        <scheme val="minor"/>
      </rPr>
      <t>Author:</t>
    </r>
    <r>
      <rPr>
        <b/>
        <i/>
        <sz val="11"/>
        <color theme="1"/>
        <rFont val="Calibri"/>
        <family val="2"/>
        <scheme val="minor"/>
      </rPr>
      <t xml:space="preserve"> Joanna Piechowiak-Lamparska</t>
    </r>
  </si>
  <si>
    <r>
      <t xml:space="preserve">Case: </t>
    </r>
    <r>
      <rPr>
        <b/>
        <sz val="11"/>
        <rFont val="Calibri"/>
        <family val="2"/>
        <charset val="238"/>
        <scheme val="minor"/>
      </rPr>
      <t>NATO-Russia</t>
    </r>
  </si>
  <si>
    <r>
      <t xml:space="preserve">EBSCO. (2018). </t>
    </r>
    <r>
      <rPr>
        <i/>
        <sz val="11"/>
        <rFont val="Calibri"/>
        <family val="2"/>
        <scheme val="minor"/>
      </rPr>
      <t>Academic Search Complete</t>
    </r>
    <r>
      <rPr>
        <sz val="11"/>
        <rFont val="Calibri"/>
        <family val="2"/>
        <scheme val="minor"/>
      </rPr>
      <t>. Retrived from https://www.ebsco.com/products/research-databases</t>
    </r>
  </si>
  <si>
    <r>
      <t xml:space="preserve">Morales Ruvalcaba, D. E. (2013). </t>
    </r>
    <r>
      <rPr>
        <i/>
        <sz val="11"/>
        <color rgb="FF000000"/>
        <rFont val="Calibri"/>
        <family val="2"/>
      </rPr>
      <t>Poder, estructura y hegemonía: pautas para el estudio de la gobernanza internacional. Volumen I: Índice de Poder Mundial (IPM).</t>
    </r>
    <r>
      <rPr>
        <sz val="11"/>
        <color rgb="FF000000"/>
        <rFont val="Calibri"/>
        <family val="2"/>
      </rPr>
      <t> Guadalajara: Ediciones GIPM.</t>
    </r>
  </si>
  <si>
    <r>
      <t xml:space="preserve">World Bank. (2016). </t>
    </r>
    <r>
      <rPr>
        <i/>
        <sz val="11"/>
        <rFont val="Calibri"/>
        <family val="2"/>
        <scheme val="minor"/>
      </rPr>
      <t>GDP at market prices (current US$)</t>
    </r>
    <r>
      <rPr>
        <sz val="11"/>
        <rFont val="Calibri"/>
        <family val="2"/>
        <scheme val="minor"/>
      </rPr>
      <t>. Retrived from: https://data.worldbank.org/indicator/NY.GDP.MKTP.CD.</t>
    </r>
  </si>
  <si>
    <r>
      <t xml:space="preserve">World Bank. (2016). </t>
    </r>
    <r>
      <rPr>
        <i/>
        <sz val="11"/>
        <color rgb="FF000000"/>
        <rFont val="Calibri"/>
        <family val="2"/>
      </rPr>
      <t>GDP growth (annual %)</t>
    </r>
    <r>
      <rPr>
        <sz val="11"/>
        <color rgb="FF000000"/>
        <rFont val="Calibri"/>
        <family val="2"/>
      </rPr>
      <t>. Retrived from: https://data.worldbank.org/indicator/NY.GDP.MKTP.KD.ZG</t>
    </r>
  </si>
  <si>
    <r>
      <t xml:space="preserve">World Bank. (2016). </t>
    </r>
    <r>
      <rPr>
        <i/>
        <sz val="11"/>
        <rFont val="Calibri"/>
        <family val="2"/>
        <scheme val="minor"/>
      </rPr>
      <t>Population, total</t>
    </r>
    <r>
      <rPr>
        <sz val="11"/>
        <rFont val="Calibri"/>
        <family val="2"/>
        <scheme val="minor"/>
      </rPr>
      <t>. Retrived from: http://data.worldbank.org/indicator/SP.POP.TOTL.</t>
    </r>
  </si>
  <si>
    <t>METODOLOGICAL ASSUMPTIONS:</t>
  </si>
  <si>
    <t>Our study of strategic roles convergence unfolds in two steps.</t>
  </si>
  <si>
    <t>Firstly, we enquire into parametric distance, or dissimilarity, of actors’ PIPR-metrical role profiles and measure it statistically (SPSS-based measure of Euclidean distance).</t>
  </si>
  <si>
    <t>Secondly, we perform the qualitative strategic narrative analysis of actors self-conceptions and their worldviews, which we eventually quantify by way of assigning the values from 1 (low convergence) through 2 (moderate convergence) to 3 (high convergence) to classify the level of roles convergence.</t>
  </si>
  <si>
    <t>PIPR analytical model consists of 4 elements: Power, Influence, Presence and strategic Relevance.</t>
  </si>
  <si>
    <t>In terms of type of Power it was assumed that all actors share the basic level of power: hard power. The other types were assigned to state/IO based on their characteristics and labelling captured in IR literature.</t>
  </si>
  <si>
    <t>In terms of status of Power instead of developing our own index, we rely on the calculations of Morales Ruvalcaba’s (2013) Index of World Power (Índice de Poder Mundial, IPM) and as well as theoretical advancements in assessing how to categorize states along the three dimensions of power status we propose: global actors (GAS), major regional actors (maRAS), and minor regional actors (miRAS). With regard to international organizations typology, we distinguish between the four following dimensions of status: global supranational strategic actor (GAIO-supra), global international strategic actor (GAIO-inter), major regional strategic actor (maRAIO-inter), and minor regional strategic actor (miRAIO-inter).</t>
  </si>
  <si>
    <t>We followed the same attitude while deadling with Influence: data inserted in that part of the model originated mainly from: CIA’s World Factbook,  World Bank Open Data and the SIPRI Military Expenditure Database.</t>
  </si>
  <si>
    <t>Geographical Presence were established based on actors' perceptions of their geographical location.</t>
  </si>
  <si>
    <t>4 dimensions of political Presence were established based on occurence of intentional actor's policy directed to increse its visibility on partner's territory. The assumption was made that in the case of IO, activities concerning selected member states would not be sufficient - only issues regarding the international organization treated as a whole were taken into account.</t>
  </si>
  <si>
    <t>For diplomatic Presence the establishment of diplomatic representation was decisive.</t>
  </si>
  <si>
    <t>For economical Presence whether the actor has been qualified for the first 10 trade partners of the other party.</t>
  </si>
  <si>
    <t>For socio-cultural Presence we search for mutual-understanding promoting initiatives.</t>
  </si>
  <si>
    <t>For military Presence to be proven there were needed cases of stationing (or staying for another purpose) of the actor's troops on the partner's sovereign territory.</t>
  </si>
  <si>
    <t>We quantitatively operationalized strategic Relevance of a given actor by means of a time-delineated bigram keyword search (‘[country/IO name]’+‘strategic’) for scholarly research production databased in EBSCO Academic Search Complete. The returned score (n-gram) denotes the scholarly saliency attributed to the given country’s or international organization’s geostrategic, geocultural, geoeconomical or geopolitical importance.</t>
  </si>
  <si>
    <r>
      <rPr>
        <b/>
        <sz val="11"/>
        <color theme="1"/>
        <rFont val="Calibri"/>
        <family val="2"/>
      </rPr>
      <t>IO</t>
    </r>
    <r>
      <rPr>
        <sz val="11"/>
        <color theme="1"/>
        <rFont val="Calibri"/>
        <family val="2"/>
      </rPr>
      <t xml:space="preserve"> </t>
    </r>
    <r>
      <rPr>
        <b/>
        <sz val="11"/>
        <color theme="1"/>
        <rFont val="Calibri"/>
        <family val="2"/>
      </rPr>
      <t>int_role</t>
    </r>
    <r>
      <rPr>
        <sz val="11"/>
        <color theme="1"/>
        <rFont val="Calibri"/>
        <family val="2"/>
      </rPr>
      <t xml:space="preserve"> cumulative index</t>
    </r>
  </si>
  <si>
    <r>
      <rPr>
        <b/>
        <sz val="11"/>
        <color theme="1"/>
        <rFont val="Calibri"/>
        <family val="2"/>
      </rPr>
      <t>S int_role</t>
    </r>
    <r>
      <rPr>
        <sz val="11"/>
        <color theme="1"/>
        <rFont val="Calibri"/>
        <family val="2"/>
      </rPr>
      <t xml:space="preserve"> cumulative index</t>
    </r>
  </si>
  <si>
    <r>
      <rPr>
        <b/>
        <sz val="11"/>
        <color theme="1"/>
        <rFont val="Calibri"/>
        <family val="2"/>
      </rPr>
      <t>int_roles</t>
    </r>
    <r>
      <rPr>
        <sz val="11"/>
        <color theme="1"/>
        <rFont val="Calibri"/>
        <family val="2"/>
      </rPr>
      <t xml:space="preserve"> proximity coefficient</t>
    </r>
  </si>
  <si>
    <r>
      <rPr>
        <b/>
        <sz val="11"/>
        <color theme="1"/>
        <rFont val="Calibri"/>
        <family val="2"/>
      </rPr>
      <t>strat_narra</t>
    </r>
    <r>
      <rPr>
        <sz val="11"/>
        <color theme="1"/>
        <rFont val="Calibri"/>
        <family val="2"/>
      </rPr>
      <t xml:space="preserve"> convergence scope</t>
    </r>
  </si>
  <si>
    <t>The reseach was based on wide variety of sources' type including: scholarly indices, writings and policy analyses; international databases; strategic unilateral documents; other unilateral documents; strategic partnership-founding documents; other bilateral documents; content of official websites of the institutions involved in foreign policy conduct.</t>
  </si>
  <si>
    <t>Global and Euro-Atlantic area's system</t>
  </si>
  <si>
    <t>Russia's security system</t>
  </si>
  <si>
    <t>Stability in Euro-Atlantic area</t>
  </si>
  <si>
    <t>Stability in near abroad area</t>
  </si>
  <si>
    <t>Crisis management</t>
  </si>
  <si>
    <t>Rule of law</t>
  </si>
  <si>
    <t>Democracy developement</t>
  </si>
  <si>
    <t>Regional instability in the global dimension</t>
  </si>
  <si>
    <t>Instability in post-Soviet area</t>
  </si>
  <si>
    <t>Economy</t>
  </si>
  <si>
    <t>Partnership</t>
  </si>
  <si>
    <t>NATO military operations</t>
  </si>
  <si>
    <t>Russia's military operations</t>
  </si>
  <si>
    <t>Human rights</t>
  </si>
  <si>
    <t>Developement</t>
  </si>
  <si>
    <t>Culture</t>
  </si>
  <si>
    <t>Social development</t>
  </si>
  <si>
    <t>Economy and energy issues</t>
  </si>
  <si>
    <t>18 issues in total</t>
  </si>
  <si>
    <t>2 overlapping</t>
  </si>
  <si>
    <t>3 complementary</t>
  </si>
  <si>
    <t>13 compatible or competing</t>
  </si>
  <si>
    <t>сonvergence type</t>
  </si>
  <si>
    <t>19 goals in total</t>
  </si>
  <si>
    <t>5 complementary</t>
  </si>
  <si>
    <t>12 compatible or competing</t>
  </si>
  <si>
    <t>The corpus of the sampled foreign-policy manifestos included unilateral and bilateral foreign-policy strategic documents of states and international organizations as follows:</t>
  </si>
  <si>
    <r>
      <t xml:space="preserve">a) </t>
    </r>
    <r>
      <rPr>
        <i/>
        <sz val="11"/>
        <rFont val="Calibri"/>
        <family val="2"/>
        <charset val="238"/>
      </rPr>
      <t xml:space="preserve">strategic bilateral documents </t>
    </r>
    <r>
      <rPr>
        <sz val="11"/>
        <rFont val="Calibri"/>
        <family val="2"/>
        <charset val="238"/>
      </rPr>
      <t xml:space="preserve">mainly consist of </t>
    </r>
    <r>
      <rPr>
        <i/>
        <sz val="11"/>
        <rFont val="Calibri"/>
        <family val="2"/>
        <charset val="238"/>
      </rPr>
      <t>(i)</t>
    </r>
    <r>
      <rPr>
        <sz val="11"/>
        <rFont val="Calibri"/>
        <family val="2"/>
        <charset val="238"/>
      </rPr>
      <t xml:space="preserve"> </t>
    </r>
    <r>
      <rPr>
        <i/>
        <sz val="11"/>
        <rFont val="Calibri"/>
        <family val="2"/>
        <charset val="238"/>
      </rPr>
      <t>partnership-founding documents</t>
    </r>
    <r>
      <rPr>
        <sz val="11"/>
        <rFont val="Calibri"/>
        <family val="2"/>
        <charset val="238"/>
      </rPr>
      <t xml:space="preserve"> (e.g. strategic partnership/partnership/cooperation declarations, strategic partnership/partnership/cooperation agreements, and subsequent manifesto extensions through annexes and amendments) and </t>
    </r>
    <r>
      <rPr>
        <i/>
        <sz val="11"/>
        <rFont val="Calibri"/>
        <family val="2"/>
        <charset val="238"/>
      </rPr>
      <t>(ii)</t>
    </r>
    <r>
      <rPr>
        <b/>
        <i/>
        <sz val="11"/>
        <rFont val="Calibri"/>
        <family val="2"/>
        <charset val="238"/>
      </rPr>
      <t xml:space="preserve"> </t>
    </r>
    <r>
      <rPr>
        <i/>
        <sz val="11"/>
        <rFont val="Calibri"/>
        <family val="2"/>
        <charset val="238"/>
      </rPr>
      <t>partnership-implementing documents</t>
    </r>
    <r>
      <rPr>
        <sz val="11"/>
        <rFont val="Calibri"/>
        <family val="2"/>
        <charset val="238"/>
      </rPr>
      <t xml:space="preserve"> (e.g. plans of action, agendas, roadmaps); </t>
    </r>
  </si>
  <si>
    <r>
      <t xml:space="preserve">b) </t>
    </r>
    <r>
      <rPr>
        <i/>
        <sz val="11"/>
        <rFont val="Calibri"/>
        <family val="2"/>
        <charset val="238"/>
      </rPr>
      <t>strategic unilateral documents</t>
    </r>
    <r>
      <rPr>
        <b/>
        <sz val="11"/>
        <rFont val="Calibri"/>
        <family val="2"/>
        <charset val="238"/>
      </rPr>
      <t xml:space="preserve"> </t>
    </r>
    <r>
      <rPr>
        <sz val="11"/>
        <rFont val="Calibri"/>
        <family val="2"/>
        <charset val="238"/>
      </rPr>
      <t>differ in type and scope in the context of individual states and international organizations; examples of states’ foreign-political manifestos include: exposés or annual speeches of foreign ministers, heads of state and government, governmental programmes, development or national security strategies, parliamentary solemn resolutions;</t>
    </r>
    <r>
      <rPr>
        <b/>
        <sz val="11"/>
        <rFont val="Calibri"/>
        <family val="2"/>
        <charset val="238"/>
      </rPr>
      <t xml:space="preserve"> </t>
    </r>
    <r>
      <rPr>
        <sz val="11"/>
        <rFont val="Calibri"/>
        <family val="2"/>
        <charset val="238"/>
      </rPr>
      <t>typical foreign-political manifestos of international organizations are first and foremost IO-founding documents (treaties, charters), security and foreign affairs strategies as well as other strategic plans (concepts), agendas, including white papers/blueprints and inaugural speeches of secretary-generals (or commensurate-post holders).</t>
    </r>
  </si>
  <si>
    <t>LEGEND:</t>
  </si>
  <si>
    <t>S</t>
  </si>
  <si>
    <t>eg Ukraine</t>
  </si>
  <si>
    <t>IO</t>
  </si>
  <si>
    <t>eg NATO</t>
  </si>
  <si>
    <t>S-IO</t>
  </si>
  <si>
    <t>eg Ukraine-NATO, or NATO-Ukraine [order of naming first here does not matter]</t>
  </si>
  <si>
    <t>calculated manually, from Excel tables, based on Atlas.ti output [see 'strat goals' and 'issue salience' tabs]</t>
  </si>
  <si>
    <t>SPSS-calculated, from Excel tables, based on Atlas.ti output [see 'strat goals' and 'issue salience' tabs]</t>
  </si>
  <si>
    <t>Content analysis and CAQDAS-based coding</t>
  </si>
  <si>
    <t>The sampling process involved the efforts in limiting the number of observations by selecting only those types of official documents, produced by states and international organizations, that have a programmatic – strategic – nature for foreign policy.</t>
  </si>
  <si>
    <t>The process of unitizing involved designation of sentences, parts thereof as well as merging of those into ‘quasi-sentences’ – units containing exactly one statement or message.</t>
  </si>
  <si>
    <t>The ‘sentences’ approach in unitizing also informed further primary analysis of the content-analytical output: we measured differently-sized length of codes (i.e. the number of words, in %, in relation to the given document’s entire text volume).</t>
  </si>
  <si>
    <t>The process of text coding itself was supported by the deployment of CAQDAS software, which facilitated and substantially reduced the costs of analysing large collections of text in different languages. We followed a supervised and bottom-up approach in automated (but not automatic) text analysis.</t>
  </si>
  <si>
    <t xml:space="preserve">Our coding followed the ‘in vivo’ technique – rather than being ruled by a codebook. </t>
  </si>
  <si>
    <t xml:space="preserve">The coding units, or categories, included at – the basic level of in vivo coding – ‘issue: ’, ‘standpoint:’, ‘objective: ’,  and ‘domains: ’ codes that, in the second stage, were grouped under the family categories, or super-codes, ‘STRATEGIC GOAL: ’ and ‘SALIENT ISSUE: ’ to rationalize and homogenize the codes corpus. </t>
  </si>
  <si>
    <t>We opted for computerized approach, i.e. the deployment of computer-assisted qualitative content analysis software. The chosen software for our CAQDAS is Atlas.ti, a platform that enables a meaningful descriptive and conceptual-level analysis of the text as well as primary data analysis of the content-analytical output.</t>
  </si>
  <si>
    <t>Salience analysis</t>
  </si>
  <si>
    <t>Our approach to salience analysis of foreign policy goals captures the two features of the notion in what it includes several indicators of salience: (1) reference order; (2) contingency (actual – not relative – significance estimate); (3) rank (priority) based on relative significance estimate; and (4) frequency. These are assessed based on the findings of qualitative and quantitative content (manifesto) analysis.</t>
  </si>
  <si>
    <t>Convergence analysis</t>
  </si>
  <si>
    <r>
      <t>Our measure of convergence is that of the extent to which actors share their foreign policy objectives, interests and priorities (</t>
    </r>
    <r>
      <rPr>
        <i/>
        <sz val="11"/>
        <color rgb="FF000000"/>
        <rFont val="Calibri"/>
        <family val="2"/>
        <charset val="238"/>
      </rPr>
      <t>sharedness</t>
    </r>
    <r>
      <rPr>
        <sz val="11"/>
        <rFont val="Calibri"/>
        <family val="2"/>
        <charset val="238"/>
      </rPr>
      <t xml:space="preserve">). </t>
    </r>
  </si>
  <si>
    <r>
      <t xml:space="preserve">Although spanning over a period of time, our analysis of convergence is not a time-series study, which examines change in similarity in distinct time sequences, but a study on </t>
    </r>
    <r>
      <rPr>
        <i/>
        <sz val="11"/>
        <rFont val="Calibri"/>
        <family val="2"/>
        <charset val="238"/>
      </rPr>
      <t>cumulative convergence</t>
    </r>
    <r>
      <rPr>
        <sz val="11"/>
        <rFont val="Calibri"/>
        <family val="2"/>
        <charset val="238"/>
      </rPr>
      <t xml:space="preserve">, i.e. an enquiry into the state (scope and degree) of similarity or dissimilarity in strategic goals or salient issues since the inception of the partnership till the most recent date in its relationship (the reference year of 2015). </t>
    </r>
  </si>
  <si>
    <r>
      <t xml:space="preserve">The </t>
    </r>
    <r>
      <rPr>
        <i/>
        <sz val="11"/>
        <rFont val="Calibri"/>
        <family val="2"/>
        <charset val="238"/>
      </rPr>
      <t>scope</t>
    </r>
    <r>
      <rPr>
        <sz val="11"/>
        <rFont val="Calibri"/>
        <family val="2"/>
        <charset val="238"/>
      </rPr>
      <t xml:space="preserve"> </t>
    </r>
    <r>
      <rPr>
        <i/>
        <sz val="11"/>
        <rFont val="Calibri"/>
        <family val="2"/>
        <charset val="238"/>
      </rPr>
      <t>of convergence</t>
    </r>
    <r>
      <rPr>
        <sz val="11"/>
        <rFont val="Calibri"/>
        <family val="2"/>
        <charset val="238"/>
      </rPr>
      <t xml:space="preserve"> is estimated as a ratio between overlapping/complementary/competing or compatible foreign-policy strategic goals and salient issues (based on the </t>
    </r>
    <r>
      <rPr>
        <i/>
        <sz val="11"/>
        <rFont val="Calibri"/>
        <family val="2"/>
        <charset val="238"/>
      </rPr>
      <t xml:space="preserve">Atlas.ti </t>
    </r>
    <r>
      <rPr>
        <sz val="11"/>
        <rFont val="Calibri"/>
        <family val="2"/>
        <charset val="238"/>
      </rPr>
      <t xml:space="preserve">output matrix):  </t>
    </r>
    <r>
      <rPr>
        <i/>
        <sz val="11"/>
        <rFont val="Calibri"/>
        <family val="2"/>
        <charset val="238"/>
      </rPr>
      <t>Scope of convergence = Sum (Qty overlapping items/Qty all items + Qty complementary items/Qty all items * 0.5) – (Qty competing or compatible items/Qty all items)</t>
    </r>
    <r>
      <rPr>
        <sz val="11"/>
        <rFont val="Calibri"/>
        <family val="2"/>
        <charset val="238"/>
      </rPr>
      <t>.</t>
    </r>
  </si>
  <si>
    <r>
      <t xml:space="preserve">The </t>
    </r>
    <r>
      <rPr>
        <i/>
        <sz val="11"/>
        <rFont val="Calibri"/>
        <family val="2"/>
        <charset val="238"/>
      </rPr>
      <t>degree of convergence</t>
    </r>
    <r>
      <rPr>
        <sz val="11"/>
        <rFont val="Calibri"/>
        <family val="2"/>
        <charset val="238"/>
      </rPr>
      <t xml:space="preserve"> is measured as a </t>
    </r>
    <r>
      <rPr>
        <sz val="11"/>
        <color rgb="FF000000"/>
        <rFont val="Calibri"/>
        <family val="2"/>
        <charset val="238"/>
      </rPr>
      <t xml:space="preserve">degree of proximity (similarity) between actors’ strategic foreign-policy goals and salient issues </t>
    </r>
    <r>
      <rPr>
        <sz val="11"/>
        <rFont val="Calibri"/>
        <family val="2"/>
        <charset val="238"/>
      </rPr>
      <t>(</t>
    </r>
    <r>
      <rPr>
        <i/>
        <sz val="11"/>
        <rFont val="Calibri"/>
        <family val="2"/>
        <charset val="238"/>
      </rPr>
      <t>SPSS-</t>
    </r>
    <r>
      <rPr>
        <sz val="11"/>
        <rFont val="Calibri"/>
        <family val="2"/>
        <charset val="238"/>
      </rPr>
      <t xml:space="preserve">estimated distance measure based on Pearson’s correlation coefficient, </t>
    </r>
    <r>
      <rPr>
        <i/>
        <sz val="11"/>
        <rFont val="Calibri"/>
        <family val="2"/>
        <charset val="238"/>
      </rPr>
      <t xml:space="preserve">r, </t>
    </r>
    <r>
      <rPr>
        <sz val="11"/>
        <rFont val="Calibri"/>
        <family val="2"/>
        <charset val="238"/>
      </rPr>
      <t>that can range from –1 through 0 to 1, with the zero-value signaling that the studied variables are uncorrelated)</t>
    </r>
  </si>
  <si>
    <r>
      <t xml:space="preserve">For the purpose of statistically-confirmed inferencing, we set the confidence intervals (CI) on </t>
    </r>
    <r>
      <rPr>
        <i/>
        <sz val="11"/>
        <rFont val="Calibri"/>
        <family val="2"/>
        <charset val="238"/>
      </rPr>
      <t xml:space="preserve">r </t>
    </r>
    <r>
      <rPr>
        <sz val="11"/>
        <rFont val="Calibri"/>
        <family val="2"/>
        <charset val="238"/>
      </rPr>
      <t xml:space="preserve">and </t>
    </r>
    <r>
      <rPr>
        <i/>
        <sz val="11"/>
        <rFont val="Calibri"/>
        <family val="2"/>
        <charset val="238"/>
      </rPr>
      <t>p</t>
    </r>
    <r>
      <rPr>
        <sz val="11"/>
        <rFont val="Calibri"/>
        <family val="2"/>
        <charset val="238"/>
      </rPr>
      <t xml:space="preserve"> values at 0.95 (</t>
    </r>
    <r>
      <rPr>
        <sz val="11"/>
        <color rgb="FF000000"/>
        <rFont val="Calibri"/>
        <family val="2"/>
        <charset val="238"/>
      </rPr>
      <t>i.e. 95% probability)</t>
    </r>
    <r>
      <rPr>
        <sz val="11"/>
        <rFont val="Calibri"/>
        <family val="2"/>
        <charset val="238"/>
      </rPr>
      <t xml:space="preserve"> and 0.05, respectively.</t>
    </r>
  </si>
  <si>
    <t>We measured the correlation between units found in individual state’ and international organization’ unilateral manifestos (the original ‘degree of proximity’ indicator) as well as each of those two as compared to the units found in bilateral manifestos (the ‘adjusted degree of proximity’, a compound mean value of two individual measure outputs).</t>
  </si>
  <si>
    <r>
      <t xml:space="preserve">The </t>
    </r>
    <r>
      <rPr>
        <i/>
        <sz val="11"/>
        <rFont val="Calibri"/>
        <family val="2"/>
        <charset val="238"/>
      </rPr>
      <t>direction of convergence</t>
    </r>
    <r>
      <rPr>
        <sz val="11"/>
        <rFont val="Calibri"/>
        <family val="2"/>
        <charset val="238"/>
      </rPr>
      <t xml:space="preserve"> is measured as a vector of correlation between items analyzed in a dyadic set of unilateral documents produced by states and international organizations (</t>
    </r>
    <r>
      <rPr>
        <i/>
        <sz val="11"/>
        <rFont val="Calibri"/>
        <family val="2"/>
        <charset val="238"/>
      </rPr>
      <t>SPSS-</t>
    </r>
    <r>
      <rPr>
        <sz val="11"/>
        <rFont val="Calibri"/>
        <family val="2"/>
        <charset val="238"/>
      </rPr>
      <t xml:space="preserve">estimated Kendall tau-b coefficient, </t>
    </r>
    <r>
      <rPr>
        <i/>
        <sz val="11"/>
        <rFont val="Symbol"/>
        <family val="1"/>
        <charset val="2"/>
      </rPr>
      <t>t</t>
    </r>
    <r>
      <rPr>
        <i/>
        <vertAlign val="subscript"/>
        <sz val="11"/>
        <rFont val="Calibri"/>
        <family val="2"/>
        <charset val="238"/>
      </rPr>
      <t>b</t>
    </r>
    <r>
      <rPr>
        <sz val="11"/>
        <rFont val="Calibri"/>
        <family val="2"/>
        <charset val="238"/>
      </rPr>
      <t>).</t>
    </r>
  </si>
  <si>
    <t>The Kendall correlation allows us to establish whether the ranks of items identified in two sets of foreign-policy manifestos are similar, with the main idea being that greater similarity in relative position of the observations within the variable (i.e. ranks: 1st, 2nd, 3rd, etc.) between states’ and international organizations’ goals (and, respectively, issues) will result in a value greater than zero and up to 1, whereas the greater dissimilarity will tend towards zero and up to –1 (denoting completely diverging directions of correlation).</t>
  </si>
  <si>
    <r>
      <rPr>
        <sz val="11"/>
        <rFont val="Calibri"/>
        <family val="2"/>
        <scheme val="minor"/>
      </rPr>
      <t xml:space="preserve">Timeframe (H2): </t>
    </r>
    <r>
      <rPr>
        <b/>
        <sz val="11"/>
        <color theme="1"/>
        <rFont val="Calibri"/>
        <family val="2"/>
        <scheme val="minor"/>
      </rPr>
      <t>2002-2014</t>
    </r>
  </si>
  <si>
    <r>
      <rPr>
        <sz val="11"/>
        <rFont val="Calibri"/>
        <family val="2"/>
        <scheme val="minor"/>
      </rPr>
      <t xml:space="preserve">Time series data intervals (H3): </t>
    </r>
    <r>
      <rPr>
        <b/>
        <sz val="11"/>
        <color theme="1"/>
        <rFont val="Calibri"/>
        <family val="2"/>
        <scheme val="minor"/>
      </rPr>
      <t>1994, 2002, 2014</t>
    </r>
  </si>
  <si>
    <r>
      <rPr>
        <i/>
        <sz val="11"/>
        <rFont val="Calibri"/>
        <family val="2"/>
        <scheme val="minor"/>
      </rPr>
      <t>Editors:</t>
    </r>
    <r>
      <rPr>
        <b/>
        <i/>
        <sz val="11"/>
        <color theme="1"/>
        <rFont val="Calibri"/>
        <family val="2"/>
        <scheme val="minor"/>
      </rPr>
      <t xml:space="preserve"> Andriy Tyuska and Lucyna Czechowska</t>
    </r>
  </si>
</sst>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
    <numFmt numFmtId="165" formatCode="0.0000"/>
    <numFmt numFmtId="166" formatCode="0.000000000"/>
  </numFmts>
  <fonts count="72">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scheme val="minor"/>
    </font>
    <font>
      <b/>
      <sz val="12"/>
      <color theme="1"/>
      <name val="Calibri"/>
      <family val="2"/>
      <scheme val="minor"/>
    </font>
    <font>
      <sz val="10"/>
      <name val="Arial"/>
      <family val="2"/>
    </font>
    <font>
      <b/>
      <sz val="11"/>
      <color rgb="FFFF0000"/>
      <name val="Calibri"/>
      <family val="2"/>
      <scheme val="minor"/>
    </font>
    <font>
      <b/>
      <sz val="12"/>
      <color rgb="FF000000"/>
      <name val="Calibri"/>
      <family val="2"/>
    </font>
    <font>
      <sz val="11"/>
      <color theme="0" tint="-0.34998626667073579"/>
      <name val="Calibri"/>
      <family val="2"/>
      <scheme val="minor"/>
    </font>
    <font>
      <sz val="12"/>
      <color rgb="FF000000"/>
      <name val="Calibri"/>
      <family val="2"/>
    </font>
    <font>
      <b/>
      <sz val="11"/>
      <color theme="1"/>
      <name val="Calibri"/>
      <family val="2"/>
      <scheme val="minor"/>
    </font>
    <font>
      <b/>
      <i/>
      <sz val="11"/>
      <color rgb="FFFF0000"/>
      <name val="Calibri"/>
      <family val="2"/>
      <scheme val="minor"/>
    </font>
    <font>
      <i/>
      <sz val="11"/>
      <color theme="1"/>
      <name val="Calibri"/>
      <family val="2"/>
      <scheme val="minor"/>
    </font>
    <font>
      <i/>
      <sz val="11"/>
      <color rgb="FF000000"/>
      <name val="Calibri"/>
      <family val="2"/>
      <scheme val="minor"/>
    </font>
    <font>
      <sz val="11"/>
      <color rgb="FFFF0000"/>
      <name val="Calibri"/>
      <family val="2"/>
      <scheme val="minor"/>
    </font>
    <font>
      <b/>
      <sz val="11"/>
      <color rgb="FFFF0000"/>
      <name val="Calibri"/>
      <family val="2"/>
    </font>
    <font>
      <sz val="11"/>
      <color theme="1"/>
      <name val="Calibri"/>
      <family val="2"/>
    </font>
    <font>
      <b/>
      <i/>
      <sz val="11"/>
      <color rgb="FFFF0000"/>
      <name val="Calibri"/>
      <family val="2"/>
    </font>
    <font>
      <i/>
      <sz val="11"/>
      <color theme="1"/>
      <name val="Calibri"/>
      <family val="2"/>
    </font>
    <font>
      <b/>
      <sz val="11"/>
      <color theme="1"/>
      <name val="Calibri"/>
      <family val="2"/>
    </font>
    <font>
      <sz val="10"/>
      <color rgb="FF000000"/>
      <name val="Calibri"/>
      <family val="2"/>
    </font>
    <font>
      <b/>
      <sz val="11"/>
      <color indexed="8"/>
      <name val="Calibri"/>
      <family val="2"/>
    </font>
    <font>
      <b/>
      <sz val="12"/>
      <color rgb="FFFF0000"/>
      <name val="Calibri"/>
      <family val="2"/>
    </font>
    <font>
      <sz val="11"/>
      <color rgb="FFFF0000"/>
      <name val="Calibri"/>
      <family val="2"/>
    </font>
    <font>
      <i/>
      <sz val="11"/>
      <color rgb="FF000000"/>
      <name val="Calibri"/>
      <family val="2"/>
    </font>
    <font>
      <b/>
      <sz val="12"/>
      <color theme="1"/>
      <name val="Calibri"/>
      <family val="2"/>
    </font>
    <font>
      <sz val="12"/>
      <color theme="1"/>
      <name val="Calibri"/>
      <family val="2"/>
    </font>
    <font>
      <sz val="10"/>
      <color theme="1"/>
      <name val="Calibri"/>
      <family val="2"/>
    </font>
    <font>
      <i/>
      <sz val="12"/>
      <color theme="1"/>
      <name val="Calibri"/>
      <family val="2"/>
    </font>
    <font>
      <b/>
      <i/>
      <u/>
      <sz val="10"/>
      <color theme="1"/>
      <name val="Calibri"/>
      <family val="2"/>
    </font>
    <font>
      <i/>
      <sz val="10"/>
      <color theme="1"/>
      <name val="Calibri"/>
      <family val="2"/>
    </font>
    <font>
      <i/>
      <u/>
      <sz val="11"/>
      <color theme="1"/>
      <name val="Calibri"/>
      <family val="2"/>
      <charset val="238"/>
      <scheme val="minor"/>
    </font>
    <font>
      <b/>
      <sz val="11"/>
      <color rgb="FF000000"/>
      <name val="Calibri"/>
      <family val="2"/>
      <charset val="238"/>
      <scheme val="minor"/>
    </font>
    <font>
      <sz val="11"/>
      <color theme="1"/>
      <name val="Calibri"/>
      <family val="2"/>
      <charset val="238"/>
    </font>
    <font>
      <i/>
      <sz val="11"/>
      <color theme="1"/>
      <name val="Calibri"/>
      <family val="2"/>
      <charset val="238"/>
    </font>
    <font>
      <b/>
      <sz val="11"/>
      <color theme="1"/>
      <name val="Calibri"/>
      <family val="2"/>
      <charset val="238"/>
    </font>
    <font>
      <i/>
      <sz val="11"/>
      <color theme="1"/>
      <name val="Calibri"/>
      <family val="2"/>
      <charset val="238"/>
      <scheme val="minor"/>
    </font>
    <font>
      <sz val="11"/>
      <name val="Calibri"/>
      <family val="2"/>
      <charset val="238"/>
      <scheme val="minor"/>
    </font>
    <font>
      <sz val="11"/>
      <color rgb="FF000000"/>
      <name val="Calibri"/>
      <family val="2"/>
      <charset val="238"/>
    </font>
    <font>
      <sz val="11"/>
      <color rgb="FFFF0000"/>
      <name val="Calibri"/>
      <family val="2"/>
      <charset val="238"/>
      <scheme val="minor"/>
    </font>
    <font>
      <b/>
      <sz val="11"/>
      <color theme="1"/>
      <name val="Calibri"/>
      <family val="2"/>
      <charset val="238"/>
      <scheme val="minor"/>
    </font>
    <font>
      <sz val="10"/>
      <name val="Arial"/>
      <family val="2"/>
      <charset val="238"/>
    </font>
    <font>
      <b/>
      <i/>
      <sz val="11"/>
      <color theme="1"/>
      <name val="Calibri"/>
      <family val="2"/>
      <scheme val="minor"/>
    </font>
    <font>
      <i/>
      <sz val="11"/>
      <name val="Calibri"/>
      <family val="2"/>
      <scheme val="minor"/>
    </font>
    <font>
      <sz val="8"/>
      <color rgb="FF222222"/>
      <name val="Arial"/>
      <family val="2"/>
      <charset val="238"/>
    </font>
    <font>
      <b/>
      <sz val="12"/>
      <color theme="1"/>
      <name val="Calibri"/>
      <family val="2"/>
      <charset val="238"/>
      <scheme val="minor"/>
    </font>
    <font>
      <sz val="11"/>
      <name val="Calibri"/>
      <family val="2"/>
      <scheme val="minor"/>
    </font>
    <font>
      <b/>
      <sz val="11"/>
      <name val="Calibri"/>
      <family val="2"/>
      <charset val="238"/>
      <scheme val="minor"/>
    </font>
    <font>
      <b/>
      <sz val="11"/>
      <name val="Calibri"/>
      <family val="2"/>
      <scheme val="minor"/>
    </font>
    <font>
      <sz val="12"/>
      <name val="Calibri"/>
      <family val="2"/>
      <charset val="238"/>
      <scheme val="minor"/>
    </font>
    <font>
      <i/>
      <u/>
      <sz val="11"/>
      <name val="Calibri"/>
      <family val="2"/>
      <scheme val="minor"/>
    </font>
    <font>
      <sz val="19"/>
      <color rgb="FF049CCF"/>
      <name val="Arial"/>
      <family val="2"/>
    </font>
    <font>
      <sz val="10"/>
      <color rgb="FF464646"/>
      <name val="Arial"/>
      <family val="2"/>
    </font>
    <font>
      <sz val="10"/>
      <color rgb="FF049CCF"/>
      <name val="Arial"/>
      <family val="2"/>
    </font>
    <font>
      <sz val="11"/>
      <color rgb="FF000000"/>
      <name val="Calibri"/>
      <family val="2"/>
    </font>
    <font>
      <b/>
      <sz val="11"/>
      <color rgb="FF000000"/>
      <name val="Calibri"/>
      <family val="2"/>
    </font>
    <font>
      <i/>
      <u/>
      <sz val="11"/>
      <color theme="1"/>
      <name val="Calibri"/>
      <family val="2"/>
      <scheme val="minor"/>
    </font>
    <font>
      <b/>
      <i/>
      <sz val="11"/>
      <color rgb="FFFF0000"/>
      <name val="Calibri"/>
      <family val="2"/>
      <charset val="238"/>
    </font>
    <font>
      <sz val="11"/>
      <name val="Calibri"/>
      <family val="2"/>
      <charset val="238"/>
    </font>
    <font>
      <i/>
      <sz val="11"/>
      <name val="Calibri"/>
      <family val="2"/>
      <charset val="238"/>
    </font>
    <font>
      <b/>
      <i/>
      <sz val="11"/>
      <name val="Calibri"/>
      <family val="2"/>
      <charset val="238"/>
    </font>
    <font>
      <b/>
      <sz val="11"/>
      <name val="Calibri"/>
      <family val="2"/>
      <charset val="238"/>
    </font>
    <font>
      <i/>
      <u/>
      <sz val="11"/>
      <color rgb="FF000000"/>
      <name val="Calibri"/>
      <family val="2"/>
      <charset val="238"/>
    </font>
    <font>
      <b/>
      <sz val="11"/>
      <color rgb="FF000000"/>
      <name val="Calibri"/>
      <family val="2"/>
      <charset val="238"/>
    </font>
    <font>
      <i/>
      <sz val="11"/>
      <color rgb="FF000000"/>
      <name val="Calibri"/>
      <family val="2"/>
      <charset val="238"/>
    </font>
    <font>
      <i/>
      <sz val="11"/>
      <name val="Symbol"/>
      <family val="1"/>
      <charset val="2"/>
    </font>
    <font>
      <i/>
      <vertAlign val="subscript"/>
      <sz val="11"/>
      <name val="Calibri"/>
      <family val="2"/>
      <charset val="238"/>
    </font>
    <font>
      <i/>
      <sz val="12"/>
      <color rgb="FF000000"/>
      <name val="Calibri"/>
      <family val="2"/>
      <charset val="238"/>
      <scheme val="minor"/>
    </font>
    <font>
      <b/>
      <i/>
      <sz val="12"/>
      <color theme="1"/>
      <name val="Calibri"/>
      <family val="2"/>
      <charset val="238"/>
      <scheme val="minor"/>
    </font>
    <font>
      <sz val="12"/>
      <color theme="1"/>
      <name val="Calibri"/>
      <family val="2"/>
      <charset val="238"/>
      <scheme val="minor"/>
    </font>
    <font>
      <b/>
      <sz val="11"/>
      <name val="Calibri"/>
      <family val="2"/>
    </font>
  </fonts>
  <fills count="18">
    <fill>
      <patternFill patternType="none"/>
    </fill>
    <fill>
      <patternFill patternType="gray125"/>
    </fill>
    <fill>
      <patternFill patternType="solid">
        <fgColor rgb="FFFFC000"/>
        <bgColor indexed="64"/>
      </patternFill>
    </fill>
    <fill>
      <patternFill patternType="solid">
        <fgColor rgb="FFFFFF00"/>
        <bgColor indexed="64"/>
      </patternFill>
    </fill>
    <fill>
      <patternFill patternType="solid">
        <fgColor theme="0"/>
        <bgColor indexed="64"/>
      </patternFill>
    </fill>
    <fill>
      <patternFill patternType="solid">
        <fgColor theme="1" tint="0.499984740745262"/>
        <bgColor indexed="64"/>
      </patternFill>
    </fill>
    <fill>
      <patternFill patternType="solid">
        <fgColor rgb="FF00B050"/>
        <bgColor indexed="64"/>
      </patternFill>
    </fill>
    <fill>
      <patternFill patternType="solid">
        <fgColor rgb="FF7030A0"/>
        <bgColor indexed="64"/>
      </patternFill>
    </fill>
    <fill>
      <patternFill patternType="solid">
        <fgColor rgb="FFFF8926"/>
        <bgColor indexed="64"/>
      </patternFill>
    </fill>
    <fill>
      <patternFill patternType="solid">
        <fgColor rgb="FFFF0000"/>
        <bgColor indexed="64"/>
      </patternFill>
    </fill>
    <fill>
      <patternFill patternType="solid">
        <fgColor rgb="FFFFFF00"/>
        <bgColor rgb="FFFFFF00"/>
      </patternFill>
    </fill>
    <fill>
      <patternFill patternType="solid">
        <fgColor theme="0" tint="-0.14999847407452621"/>
        <bgColor indexed="64"/>
      </patternFill>
    </fill>
    <fill>
      <patternFill patternType="solid">
        <fgColor rgb="FFD9D9D9"/>
        <bgColor rgb="FF000000"/>
      </patternFill>
    </fill>
    <fill>
      <patternFill patternType="solid">
        <fgColor rgb="FF92D050"/>
        <bgColor indexed="64"/>
      </patternFill>
    </fill>
    <fill>
      <patternFill patternType="solid">
        <fgColor rgb="FF00B0F0"/>
        <bgColor indexed="64"/>
      </patternFill>
    </fill>
    <fill>
      <patternFill patternType="solid">
        <fgColor rgb="FFD9D9D9"/>
        <bgColor indexed="64"/>
      </patternFill>
    </fill>
    <fill>
      <patternFill patternType="solid">
        <fgColor rgb="FF00B050"/>
        <bgColor rgb="FF00B050"/>
      </patternFill>
    </fill>
    <fill>
      <patternFill patternType="solid">
        <fgColor rgb="FFFF0000"/>
        <bgColor rgb="FFFF0000"/>
      </patternFill>
    </fill>
  </fills>
  <borders count="1">
    <border>
      <left/>
      <right/>
      <top/>
      <bottom/>
      <diagonal/>
    </border>
  </borders>
  <cellStyleXfs count="3">
    <xf numFmtId="0" fontId="0" fillId="0" borderId="0"/>
    <xf numFmtId="0" fontId="4" fillId="0" borderId="0"/>
    <xf numFmtId="0" fontId="42" fillId="0" borderId="0">
      <alignment vertical="center"/>
    </xf>
  </cellStyleXfs>
  <cellXfs count="200">
    <xf numFmtId="0" fontId="0" fillId="0" borderId="0" xfId="0"/>
    <xf numFmtId="10" fontId="0" fillId="0" borderId="0" xfId="0" applyNumberFormat="1"/>
    <xf numFmtId="0" fontId="0" fillId="6" borderId="0" xfId="0" applyFill="1"/>
    <xf numFmtId="0" fontId="4" fillId="3" borderId="0" xfId="0" applyFont="1" applyFill="1"/>
    <xf numFmtId="10" fontId="6" fillId="0" borderId="0" xfId="0" applyNumberFormat="1" applyFont="1" applyFill="1" applyBorder="1" applyAlignment="1" applyProtection="1"/>
    <xf numFmtId="0" fontId="4" fillId="0" borderId="0" xfId="0" applyFont="1" applyAlignment="1">
      <alignment vertical="center"/>
    </xf>
    <xf numFmtId="0" fontId="4" fillId="5" borderId="0" xfId="0" applyFont="1" applyFill="1" applyAlignment="1">
      <alignment vertical="center"/>
    </xf>
    <xf numFmtId="0" fontId="4" fillId="6" borderId="0" xfId="0" applyFont="1" applyFill="1" applyAlignment="1">
      <alignment vertical="center"/>
    </xf>
    <xf numFmtId="0" fontId="4" fillId="3" borderId="0" xfId="0" applyFont="1" applyFill="1" applyAlignment="1">
      <alignment vertical="center"/>
    </xf>
    <xf numFmtId="0" fontId="8" fillId="0" borderId="0" xfId="0" applyFont="1"/>
    <xf numFmtId="0" fontId="5" fillId="0" borderId="0" xfId="0" applyFont="1" applyFill="1"/>
    <xf numFmtId="0" fontId="9" fillId="0" borderId="0" xfId="0" applyFont="1" applyAlignme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10" fillId="0" borderId="0" xfId="0" applyFont="1" applyAlignment="1">
      <alignment horizontal="center" vertical="center" wrapText="1"/>
    </xf>
    <xf numFmtId="0" fontId="0" fillId="0" borderId="0" xfId="0" applyAlignment="1">
      <alignment horizontal="center" vertical="center" wrapText="1"/>
    </xf>
    <xf numFmtId="0" fontId="4" fillId="2" borderId="0" xfId="0" applyFont="1" applyFill="1" applyAlignment="1">
      <alignment vertical="center"/>
    </xf>
    <xf numFmtId="0" fontId="0" fillId="10" borderId="0" xfId="0" applyFont="1" applyFill="1" applyBorder="1"/>
    <xf numFmtId="0" fontId="7" fillId="0" borderId="0" xfId="0" applyFont="1"/>
    <xf numFmtId="0" fontId="4" fillId="0" borderId="0" xfId="0" applyFont="1"/>
    <xf numFmtId="0" fontId="12" fillId="0" borderId="0" xfId="0" applyFont="1" applyAlignment="1">
      <alignment vertical="center"/>
    </xf>
    <xf numFmtId="0" fontId="13" fillId="11" borderId="0" xfId="0" applyFont="1" applyFill="1"/>
    <xf numFmtId="0" fontId="12" fillId="0" borderId="0" xfId="0" applyFont="1"/>
    <xf numFmtId="0" fontId="14" fillId="12" borderId="0" xfId="0" applyFont="1" applyFill="1"/>
    <xf numFmtId="0" fontId="11" fillId="0" borderId="0" xfId="0" applyFont="1"/>
    <xf numFmtId="0" fontId="4" fillId="7" borderId="0" xfId="0" applyFont="1" applyFill="1"/>
    <xf numFmtId="0" fontId="4" fillId="13" borderId="0" xfId="0" applyFont="1" applyFill="1"/>
    <xf numFmtId="0" fontId="4" fillId="14" borderId="0" xfId="0" applyFont="1" applyFill="1"/>
    <xf numFmtId="0" fontId="15" fillId="0" borderId="0" xfId="0" applyFont="1"/>
    <xf numFmtId="0" fontId="11" fillId="0" borderId="0" xfId="0" applyFont="1" applyFill="1" applyAlignment="1">
      <alignment vertical="center"/>
    </xf>
    <xf numFmtId="0" fontId="4" fillId="6" borderId="0" xfId="0" applyFont="1" applyFill="1"/>
    <xf numFmtId="0" fontId="16" fillId="0" borderId="0" xfId="0" applyFont="1"/>
    <xf numFmtId="0" fontId="17" fillId="0" borderId="0" xfId="0" applyFont="1"/>
    <xf numFmtId="0" fontId="18" fillId="0" borderId="0" xfId="0" applyFont="1" applyAlignment="1">
      <alignment vertical="center"/>
    </xf>
    <xf numFmtId="0" fontId="17" fillId="0" borderId="0" xfId="0" applyFont="1" applyFill="1"/>
    <xf numFmtId="0" fontId="19" fillId="11" borderId="0" xfId="0" applyFont="1" applyFill="1"/>
    <xf numFmtId="10" fontId="17" fillId="0" borderId="0" xfId="0" applyNumberFormat="1" applyFont="1"/>
    <xf numFmtId="0" fontId="17" fillId="0" borderId="0" xfId="0" applyFont="1" applyAlignment="1">
      <alignment vertical="center"/>
    </xf>
    <xf numFmtId="0" fontId="20" fillId="0" borderId="0" xfId="0" applyFont="1"/>
    <xf numFmtId="0" fontId="22" fillId="0" borderId="0" xfId="0" applyFont="1" applyFill="1" applyAlignment="1">
      <alignment vertical="center"/>
    </xf>
    <xf numFmtId="0" fontId="17" fillId="0" borderId="0" xfId="0" applyFont="1" applyFill="1" applyAlignment="1">
      <alignment vertical="center"/>
    </xf>
    <xf numFmtId="0" fontId="20" fillId="0" borderId="0" xfId="0" applyFont="1" applyFill="1" applyAlignment="1">
      <alignment vertical="center"/>
    </xf>
    <xf numFmtId="0" fontId="17" fillId="6" borderId="0" xfId="0" applyFont="1" applyFill="1"/>
    <xf numFmtId="0" fontId="23" fillId="0" borderId="0" xfId="0" applyFont="1"/>
    <xf numFmtId="0" fontId="24" fillId="0" borderId="0" xfId="0" applyFont="1"/>
    <xf numFmtId="0" fontId="18" fillId="0" borderId="0" xfId="0" applyFont="1"/>
    <xf numFmtId="0" fontId="25" fillId="12" borderId="0" xfId="0" applyFont="1" applyFill="1"/>
    <xf numFmtId="0" fontId="17" fillId="13" borderId="0" xfId="0" applyFont="1" applyFill="1"/>
    <xf numFmtId="0" fontId="17" fillId="3" borderId="0" xfId="0" applyFont="1" applyFill="1"/>
    <xf numFmtId="0" fontId="17" fillId="7" borderId="0" xfId="0" applyFont="1" applyFill="1"/>
    <xf numFmtId="0" fontId="17" fillId="14" borderId="0" xfId="0" applyFont="1" applyFill="1"/>
    <xf numFmtId="0" fontId="17" fillId="0" borderId="0" xfId="0" applyFont="1" applyAlignment="1">
      <alignment horizontal="right"/>
    </xf>
    <xf numFmtId="0" fontId="20" fillId="0" borderId="0" xfId="0" applyFont="1" applyAlignment="1">
      <alignment horizontal="right" vertical="center"/>
    </xf>
    <xf numFmtId="0" fontId="17" fillId="0" borderId="0" xfId="0" applyFont="1" applyAlignment="1">
      <alignment vertical="center" wrapText="1"/>
    </xf>
    <xf numFmtId="0" fontId="17" fillId="0" borderId="0" xfId="0" applyFont="1" applyAlignment="1">
      <alignment horizontal="right" vertical="center"/>
    </xf>
    <xf numFmtId="0" fontId="17" fillId="6" borderId="0" xfId="0" applyFont="1" applyFill="1" applyAlignment="1">
      <alignment vertical="center"/>
    </xf>
    <xf numFmtId="0" fontId="17" fillId="3" borderId="0" xfId="0" applyFont="1" applyFill="1" applyAlignment="1">
      <alignment vertical="center"/>
    </xf>
    <xf numFmtId="0" fontId="17" fillId="8" borderId="0" xfId="0" applyFont="1" applyFill="1"/>
    <xf numFmtId="0" fontId="17" fillId="0" borderId="0" xfId="0" applyFont="1" applyFill="1" applyAlignment="1">
      <alignment horizontal="right"/>
    </xf>
    <xf numFmtId="0" fontId="16" fillId="0" borderId="0" xfId="0" applyFont="1" applyAlignment="1">
      <alignment horizontal="left"/>
    </xf>
    <xf numFmtId="0" fontId="17" fillId="0" borderId="0" xfId="0" applyFont="1" applyAlignment="1"/>
    <xf numFmtId="0" fontId="17" fillId="0" borderId="0" xfId="0" applyNumberFormat="1" applyFont="1" applyAlignment="1"/>
    <xf numFmtId="0" fontId="17" fillId="0" borderId="0" xfId="0" applyFont="1" applyFill="1" applyBorder="1" applyAlignment="1"/>
    <xf numFmtId="0" fontId="17" fillId="0" borderId="0" xfId="0" applyFont="1" applyAlignment="1">
      <alignment horizontal="left"/>
    </xf>
    <xf numFmtId="0" fontId="27" fillId="0" borderId="0" xfId="0" applyFont="1" applyAlignment="1">
      <alignment horizontal="left"/>
    </xf>
    <xf numFmtId="0" fontId="27" fillId="0" borderId="0" xfId="0" applyFont="1" applyAlignment="1"/>
    <xf numFmtId="0" fontId="26" fillId="0" borderId="0" xfId="0" applyFont="1" applyFill="1" applyBorder="1" applyAlignment="1"/>
    <xf numFmtId="0" fontId="27" fillId="0" borderId="0" xfId="0" applyFont="1" applyFill="1" applyBorder="1" applyAlignment="1"/>
    <xf numFmtId="0" fontId="20" fillId="0" borderId="0" xfId="0" applyFont="1" applyAlignment="1">
      <alignment horizontal="left"/>
    </xf>
    <xf numFmtId="0" fontId="20" fillId="0" borderId="0" xfId="0" applyFont="1" applyAlignment="1"/>
    <xf numFmtId="0" fontId="20" fillId="0" borderId="0" xfId="0" applyNumberFormat="1" applyFont="1" applyAlignment="1"/>
    <xf numFmtId="0" fontId="20" fillId="0" borderId="0" xfId="0" applyFont="1" applyFill="1" applyBorder="1" applyAlignment="1"/>
    <xf numFmtId="0" fontId="17" fillId="2" borderId="0" xfId="0" applyFont="1" applyFill="1" applyAlignment="1"/>
    <xf numFmtId="0" fontId="27" fillId="0" borderId="0" xfId="0" applyNumberFormat="1" applyFont="1" applyFill="1" applyAlignment="1"/>
    <xf numFmtId="0" fontId="27" fillId="0" borderId="0" xfId="0" applyNumberFormat="1" applyFont="1" applyAlignment="1"/>
    <xf numFmtId="164" fontId="17" fillId="0" borderId="0" xfId="0" applyNumberFormat="1" applyFont="1" applyFill="1" applyBorder="1" applyAlignment="1"/>
    <xf numFmtId="0" fontId="27" fillId="2" borderId="0" xfId="0" applyFont="1" applyFill="1" applyAlignment="1"/>
    <xf numFmtId="164" fontId="27" fillId="2" borderId="0" xfId="0" applyNumberFormat="1" applyFont="1" applyFill="1" applyAlignment="1"/>
    <xf numFmtId="0" fontId="21" fillId="0" borderId="0" xfId="0" applyFont="1" applyFill="1"/>
    <xf numFmtId="0" fontId="28" fillId="0" borderId="0" xfId="0" applyFont="1" applyFill="1"/>
    <xf numFmtId="0" fontId="17" fillId="0" borderId="0" xfId="0" applyFont="1" applyFill="1" applyAlignment="1"/>
    <xf numFmtId="0" fontId="19" fillId="0" borderId="0" xfId="0" applyFont="1" applyFill="1" applyAlignment="1"/>
    <xf numFmtId="0" fontId="29" fillId="0" borderId="0" xfId="0" applyNumberFormat="1" applyFont="1" applyFill="1" applyAlignment="1"/>
    <xf numFmtId="0" fontId="19" fillId="0" borderId="0" xfId="0" applyNumberFormat="1" applyFont="1" applyFill="1" applyAlignment="1"/>
    <xf numFmtId="0" fontId="17" fillId="0" borderId="0" xfId="0" applyFont="1" applyFill="1" applyBorder="1" applyAlignment="1">
      <alignment horizontal="left"/>
    </xf>
    <xf numFmtId="164" fontId="20" fillId="0" borderId="0" xfId="0" applyNumberFormat="1" applyFont="1" applyFill="1" applyBorder="1" applyAlignment="1"/>
    <xf numFmtId="0" fontId="17" fillId="2" borderId="0" xfId="0" applyFont="1" applyFill="1" applyBorder="1" applyAlignment="1"/>
    <xf numFmtId="0" fontId="17" fillId="0" borderId="0" xfId="0" applyFont="1" applyFill="1" applyAlignment="1">
      <alignment horizontal="left"/>
    </xf>
    <xf numFmtId="0" fontId="17" fillId="0" borderId="0" xfId="0" applyNumberFormat="1" applyFont="1" applyFill="1" applyAlignment="1"/>
    <xf numFmtId="0" fontId="20" fillId="2" borderId="0" xfId="0" applyFont="1" applyFill="1" applyAlignment="1"/>
    <xf numFmtId="0" fontId="20" fillId="4" borderId="0" xfId="0" applyFont="1" applyFill="1" applyAlignment="1"/>
    <xf numFmtId="0" fontId="20" fillId="4" borderId="0" xfId="0" applyNumberFormat="1" applyFont="1" applyFill="1" applyAlignment="1"/>
    <xf numFmtId="0" fontId="17" fillId="4" borderId="0" xfId="0" applyFont="1" applyFill="1" applyAlignment="1"/>
    <xf numFmtId="0" fontId="17" fillId="4" borderId="0" xfId="0" applyNumberFormat="1" applyFont="1" applyFill="1" applyAlignment="1"/>
    <xf numFmtId="0" fontId="30" fillId="0" borderId="0" xfId="0" applyFont="1"/>
    <xf numFmtId="0" fontId="28" fillId="0" borderId="0" xfId="0" applyFont="1"/>
    <xf numFmtId="0" fontId="31" fillId="0" borderId="0" xfId="0" applyFont="1"/>
    <xf numFmtId="0" fontId="4" fillId="0" borderId="0" xfId="0" applyFont="1" applyAlignment="1"/>
    <xf numFmtId="0" fontId="32" fillId="0" borderId="0" xfId="0" applyFont="1" applyAlignment="1"/>
    <xf numFmtId="0" fontId="0" fillId="0" borderId="0" xfId="0" applyFont="1"/>
    <xf numFmtId="0" fontId="33" fillId="0" borderId="0" xfId="0" applyFont="1" applyAlignment="1">
      <alignment horizontal="left" vertical="center"/>
    </xf>
    <xf numFmtId="0" fontId="35" fillId="0" borderId="0" xfId="0" applyFont="1" applyAlignment="1">
      <alignment horizontal="left" vertical="center"/>
    </xf>
    <xf numFmtId="0" fontId="36" fillId="0" borderId="0" xfId="0" applyFont="1" applyAlignment="1">
      <alignment horizontal="left" vertical="center"/>
    </xf>
    <xf numFmtId="0" fontId="34" fillId="0" borderId="0" xfId="0" applyFont="1" applyAlignment="1">
      <alignment horizontal="left" vertical="center"/>
    </xf>
    <xf numFmtId="0" fontId="3" fillId="0" borderId="0" xfId="0" applyFont="1" applyFill="1"/>
    <xf numFmtId="0" fontId="3" fillId="0" borderId="0" xfId="0" applyFont="1" applyAlignment="1">
      <alignment horizontal="left" vertical="center"/>
    </xf>
    <xf numFmtId="0" fontId="37" fillId="0" borderId="0" xfId="0" applyFont="1" applyAlignment="1">
      <alignment horizontal="left" vertical="center"/>
    </xf>
    <xf numFmtId="0" fontId="39" fillId="0" borderId="0" xfId="0" applyFont="1"/>
    <xf numFmtId="0" fontId="42" fillId="0" borderId="0" xfId="2">
      <alignment vertical="center"/>
    </xf>
    <xf numFmtId="0" fontId="41" fillId="9" borderId="0" xfId="2" applyFont="1" applyFill="1" applyAlignment="1">
      <alignment horizontal="center"/>
    </xf>
    <xf numFmtId="0" fontId="41" fillId="0" borderId="0" xfId="2" applyFont="1" applyFill="1" applyAlignment="1">
      <alignment horizontal="center"/>
    </xf>
    <xf numFmtId="0" fontId="11" fillId="0" borderId="0" xfId="2" applyFont="1" applyFill="1" applyAlignment="1">
      <alignment horizontal="center"/>
    </xf>
    <xf numFmtId="0" fontId="43" fillId="0" borderId="0" xfId="2" applyFont="1" applyFill="1" applyBorder="1" applyAlignment="1">
      <alignment horizontal="center" vertical="center"/>
    </xf>
    <xf numFmtId="0" fontId="45" fillId="0" borderId="0" xfId="2" applyFont="1">
      <alignment vertical="center"/>
    </xf>
    <xf numFmtId="0" fontId="47" fillId="0" borderId="0" xfId="2" applyFont="1" applyFill="1" applyBorder="1" applyAlignment="1">
      <alignment horizontal="left" vertical="center"/>
    </xf>
    <xf numFmtId="0" fontId="41" fillId="0" borderId="0" xfId="2" applyFont="1" applyFill="1" applyBorder="1" applyAlignment="1">
      <alignment horizontal="left" vertical="center" wrapText="1"/>
    </xf>
    <xf numFmtId="0" fontId="11" fillId="0" borderId="0" xfId="2" applyFont="1" applyFill="1" applyBorder="1" applyAlignment="1">
      <alignment horizontal="left" vertical="center"/>
    </xf>
    <xf numFmtId="0" fontId="46" fillId="0" borderId="0" xfId="2" applyFont="1" applyFill="1" applyBorder="1" applyAlignment="1">
      <alignment horizontal="left" vertical="center" wrapText="1"/>
    </xf>
    <xf numFmtId="0" fontId="47" fillId="0" borderId="0" xfId="2" applyFont="1" applyAlignment="1">
      <alignment horizontal="left"/>
    </xf>
    <xf numFmtId="0" fontId="38" fillId="0" borderId="0" xfId="2" applyFont="1" applyAlignment="1">
      <alignment vertical="center"/>
    </xf>
    <xf numFmtId="0" fontId="50" fillId="0" borderId="0" xfId="2" applyFont="1">
      <alignment vertical="center"/>
    </xf>
    <xf numFmtId="0" fontId="47" fillId="0" borderId="0" xfId="2" applyFont="1" applyFill="1" applyBorder="1" applyAlignment="1">
      <alignment horizontal="left" vertical="center" wrapText="1"/>
    </xf>
    <xf numFmtId="0" fontId="11" fillId="0" borderId="0" xfId="2" applyFont="1" applyAlignment="1">
      <alignment wrapText="1"/>
    </xf>
    <xf numFmtId="0" fontId="46" fillId="0" borderId="0" xfId="2" applyFont="1" applyFill="1" applyBorder="1" applyAlignment="1">
      <alignment horizontal="left" vertical="center"/>
    </xf>
    <xf numFmtId="0" fontId="47" fillId="0" borderId="0" xfId="2" applyFont="1" applyAlignment="1"/>
    <xf numFmtId="0" fontId="38" fillId="0" borderId="0" xfId="2" applyFont="1" applyAlignment="1"/>
    <xf numFmtId="0" fontId="4" fillId="0" borderId="0" xfId="2" applyFont="1" applyAlignment="1"/>
    <xf numFmtId="0" fontId="51" fillId="0" borderId="0" xfId="2" applyFont="1" applyAlignment="1"/>
    <xf numFmtId="0" fontId="52" fillId="0" borderId="0" xfId="2" applyFont="1" applyAlignment="1"/>
    <xf numFmtId="0" fontId="53" fillId="0" borderId="0" xfId="2" applyFont="1" applyAlignment="1">
      <alignment wrapText="1"/>
    </xf>
    <xf numFmtId="0" fontId="42" fillId="9" borderId="0" xfId="2" applyFill="1" applyAlignment="1"/>
    <xf numFmtId="0" fontId="26" fillId="6" borderId="0" xfId="0" applyFont="1" applyFill="1" applyBorder="1" applyAlignment="1"/>
    <xf numFmtId="0" fontId="27" fillId="0" borderId="0" xfId="0" applyFont="1" applyFill="1" applyAlignment="1"/>
    <xf numFmtId="165" fontId="27" fillId="0" borderId="0" xfId="0" applyNumberFormat="1" applyFont="1" applyFill="1" applyAlignment="1"/>
    <xf numFmtId="0" fontId="17" fillId="0" borderId="0" xfId="0" applyNumberFormat="1" applyFont="1" applyFill="1" applyAlignment="1">
      <alignment horizontal="right"/>
    </xf>
    <xf numFmtId="1" fontId="27" fillId="0" borderId="0" xfId="1" applyNumberFormat="1" applyFont="1" applyFill="1" applyAlignment="1">
      <alignment horizontal="right"/>
    </xf>
    <xf numFmtId="164" fontId="27" fillId="0" borderId="0" xfId="0" applyNumberFormat="1" applyFont="1" applyFill="1" applyAlignment="1">
      <alignment horizontal="right"/>
    </xf>
    <xf numFmtId="0" fontId="27" fillId="0" borderId="0" xfId="0" applyNumberFormat="1" applyFont="1" applyFill="1" applyAlignment="1">
      <alignment horizontal="right"/>
    </xf>
    <xf numFmtId="166" fontId="17" fillId="0" borderId="0" xfId="0" applyNumberFormat="1" applyFont="1" applyFill="1" applyAlignment="1">
      <alignment horizontal="right"/>
    </xf>
    <xf numFmtId="10" fontId="17" fillId="0" borderId="0" xfId="0" applyNumberFormat="1" applyFont="1" applyFill="1" applyAlignment="1">
      <alignment horizontal="right"/>
    </xf>
    <xf numFmtId="10" fontId="27" fillId="0" borderId="0" xfId="0" applyNumberFormat="1" applyFont="1" applyFill="1" applyAlignment="1">
      <alignment horizontal="right"/>
    </xf>
    <xf numFmtId="0" fontId="17" fillId="0" borderId="0" xfId="0" applyNumberFormat="1" applyFont="1" applyFill="1" applyAlignment="1">
      <alignment horizontal="right" wrapText="1"/>
    </xf>
    <xf numFmtId="11" fontId="17" fillId="0" borderId="0" xfId="0" applyNumberFormat="1" applyFont="1" applyFill="1"/>
    <xf numFmtId="11" fontId="28" fillId="0" borderId="0" xfId="0" applyNumberFormat="1" applyFont="1" applyFill="1"/>
    <xf numFmtId="11" fontId="17" fillId="0" borderId="0" xfId="0" applyNumberFormat="1" applyFont="1" applyFill="1" applyAlignment="1">
      <alignment horizontal="right"/>
    </xf>
    <xf numFmtId="0" fontId="47" fillId="0" borderId="0" xfId="0" applyFont="1" applyFill="1" applyAlignment="1">
      <alignment horizontal="left" vertical="center"/>
    </xf>
    <xf numFmtId="0" fontId="55" fillId="0" borderId="0" xfId="0" applyFont="1" applyFill="1" applyAlignment="1">
      <alignment horizontal="left" vertical="center"/>
    </xf>
    <xf numFmtId="0" fontId="47" fillId="0" borderId="0" xfId="0" applyFont="1" applyAlignment="1">
      <alignment horizontal="left" vertical="center"/>
    </xf>
    <xf numFmtId="0" fontId="55" fillId="0" borderId="0" xfId="0" applyFont="1" applyAlignment="1">
      <alignment horizontal="left" vertical="center"/>
    </xf>
    <xf numFmtId="0" fontId="32" fillId="0" borderId="0" xfId="0" applyFont="1" applyFill="1" applyAlignment="1"/>
    <xf numFmtId="0" fontId="47" fillId="0" borderId="0" xfId="0" applyFont="1" applyFill="1" applyAlignment="1">
      <alignment horizontal="left"/>
    </xf>
    <xf numFmtId="0" fontId="47" fillId="0" borderId="0" xfId="0" applyFont="1" applyFill="1" applyAlignment="1"/>
    <xf numFmtId="0" fontId="47" fillId="0" borderId="0" xfId="0" applyFont="1" applyFill="1" applyAlignment="1">
      <alignment vertical="center"/>
    </xf>
    <xf numFmtId="0" fontId="56" fillId="0" borderId="0" xfId="0" applyFont="1" applyAlignment="1">
      <alignment horizontal="left"/>
    </xf>
    <xf numFmtId="0" fontId="55" fillId="0" borderId="0" xfId="0" applyFont="1"/>
    <xf numFmtId="0" fontId="20" fillId="0" borderId="0" xfId="0" applyFont="1" applyFill="1" applyAlignment="1">
      <alignment horizontal="left"/>
    </xf>
    <xf numFmtId="0" fontId="57" fillId="0" borderId="0" xfId="0" applyFont="1" applyAlignment="1"/>
    <xf numFmtId="0" fontId="2" fillId="0" borderId="0" xfId="0" applyFont="1" applyFill="1" applyAlignment="1"/>
    <xf numFmtId="0" fontId="0" fillId="0" borderId="0" xfId="0" applyFont="1" applyAlignment="1"/>
    <xf numFmtId="0" fontId="2" fillId="0" borderId="0" xfId="0" applyFont="1"/>
    <xf numFmtId="10" fontId="41" fillId="0" borderId="0" xfId="0" applyNumberFormat="1" applyFont="1" applyAlignment="1">
      <alignment horizontal="center"/>
    </xf>
    <xf numFmtId="10" fontId="2" fillId="0" borderId="0" xfId="0" applyNumberFormat="1" applyFont="1" applyAlignment="1">
      <alignment horizontal="center"/>
    </xf>
    <xf numFmtId="0" fontId="41" fillId="0" borderId="0" xfId="0" applyFont="1"/>
    <xf numFmtId="0" fontId="40" fillId="0" borderId="0" xfId="0" applyFont="1"/>
    <xf numFmtId="0" fontId="58" fillId="15" borderId="0" xfId="0" applyFont="1" applyFill="1" applyAlignment="1">
      <alignment vertical="center"/>
    </xf>
    <xf numFmtId="0" fontId="24" fillId="0" borderId="0" xfId="0" applyFont="1" applyFill="1"/>
    <xf numFmtId="10" fontId="36" fillId="0" borderId="0" xfId="0" applyNumberFormat="1" applyFont="1" applyAlignment="1">
      <alignment horizontal="center"/>
    </xf>
    <xf numFmtId="0" fontId="47" fillId="0" borderId="0" xfId="0" applyFont="1" applyAlignment="1">
      <alignment vertical="center"/>
    </xf>
    <xf numFmtId="0" fontId="39" fillId="0" borderId="0" xfId="0" applyFont="1" applyFill="1" applyAlignment="1">
      <alignment vertical="center"/>
    </xf>
    <xf numFmtId="0" fontId="47" fillId="0" borderId="0" xfId="0" applyFont="1" applyAlignment="1">
      <alignment vertical="center" wrapText="1"/>
    </xf>
    <xf numFmtId="0" fontId="59" fillId="0" borderId="0" xfId="0" applyFont="1" applyFill="1" applyAlignment="1">
      <alignment horizontal="left" vertical="center"/>
    </xf>
    <xf numFmtId="0" fontId="4" fillId="0" borderId="0" xfId="0" applyFont="1" applyAlignment="1">
      <alignment horizontal="right"/>
    </xf>
    <xf numFmtId="0" fontId="63" fillId="0" borderId="0" xfId="0" applyFont="1"/>
    <xf numFmtId="0" fontId="39" fillId="0" borderId="0" xfId="0" applyFont="1" applyAlignment="1"/>
    <xf numFmtId="0" fontId="64" fillId="0" borderId="0" xfId="0" applyFont="1"/>
    <xf numFmtId="0" fontId="39" fillId="16" borderId="0" xfId="0" applyFont="1" applyFill="1" applyBorder="1"/>
    <xf numFmtId="0" fontId="39" fillId="10" borderId="0" xfId="0" applyFont="1" applyFill="1" applyBorder="1"/>
    <xf numFmtId="0" fontId="60" fillId="0" borderId="0" xfId="0" applyFont="1" applyFill="1" applyAlignment="1">
      <alignment horizontal="justify" vertical="center"/>
    </xf>
    <xf numFmtId="0" fontId="39" fillId="0" borderId="0" xfId="0" applyFont="1" applyFill="1" applyAlignment="1">
      <alignment horizontal="left" vertical="center"/>
    </xf>
    <xf numFmtId="0" fontId="38" fillId="0" borderId="0" xfId="0" applyFont="1" applyFill="1" applyAlignment="1">
      <alignment horizontal="left" vertical="center"/>
    </xf>
    <xf numFmtId="0" fontId="47" fillId="0" borderId="0" xfId="0" applyFont="1" applyFill="1" applyAlignment="1">
      <alignment horizontal="left" vertical="center" wrapText="1"/>
    </xf>
    <xf numFmtId="0" fontId="65" fillId="0" borderId="0" xfId="0" applyFont="1" applyFill="1" applyAlignment="1">
      <alignment horizontal="left" vertical="center" wrapText="1"/>
    </xf>
    <xf numFmtId="0" fontId="47" fillId="0" borderId="0" xfId="0" applyFont="1" applyFill="1" applyAlignment="1">
      <alignment vertical="center" wrapText="1"/>
    </xf>
    <xf numFmtId="0" fontId="59" fillId="0" borderId="0" xfId="0" applyFont="1" applyFill="1" applyAlignment="1">
      <alignment vertical="center"/>
    </xf>
    <xf numFmtId="0" fontId="41" fillId="0" borderId="0" xfId="0" applyFont="1" applyAlignment="1">
      <alignment vertical="center"/>
    </xf>
    <xf numFmtId="0" fontId="69" fillId="9" borderId="0" xfId="0" applyFont="1" applyFill="1"/>
    <xf numFmtId="0" fontId="70" fillId="8" borderId="0" xfId="0" applyFont="1" applyFill="1"/>
    <xf numFmtId="0" fontId="70" fillId="2" borderId="0" xfId="0" applyFont="1" applyFill="1"/>
    <xf numFmtId="0" fontId="2" fillId="8" borderId="0" xfId="0" applyFont="1" applyFill="1"/>
    <xf numFmtId="0" fontId="2" fillId="2" borderId="0" xfId="0" applyFont="1" applyFill="1"/>
    <xf numFmtId="0" fontId="2" fillId="0" borderId="0" xfId="0" applyFont="1" applyAlignment="1">
      <alignment vertical="center"/>
    </xf>
    <xf numFmtId="0" fontId="71" fillId="0" borderId="0" xfId="0" applyNumberFormat="1" applyFont="1" applyFill="1" applyBorder="1" applyAlignment="1" applyProtection="1"/>
    <xf numFmtId="10" fontId="55" fillId="0" borderId="0" xfId="0" applyNumberFormat="1" applyFont="1" applyAlignment="1">
      <alignment horizontal="center" vertical="center"/>
    </xf>
    <xf numFmtId="0" fontId="41" fillId="0" borderId="0" xfId="2" applyFont="1" applyFill="1" applyBorder="1" applyAlignment="1">
      <alignment horizontal="left" vertical="center"/>
    </xf>
    <xf numFmtId="0" fontId="46" fillId="0" borderId="0" xfId="2" applyFont="1" applyFill="1" applyBorder="1" applyAlignment="1">
      <alignment horizontal="left" vertical="center" wrapText="1"/>
    </xf>
    <xf numFmtId="0" fontId="68" fillId="17" borderId="0" xfId="0" applyFont="1" applyFill="1" applyBorder="1" applyAlignment="1">
      <alignment horizontal="center" vertical="center" wrapText="1"/>
    </xf>
    <xf numFmtId="0" fontId="50" fillId="0" borderId="0" xfId="0" applyFont="1" applyBorder="1"/>
    <xf numFmtId="0" fontId="20" fillId="0" borderId="0" xfId="0" applyFont="1" applyAlignment="1">
      <alignment horizontal="center"/>
    </xf>
    <xf numFmtId="0" fontId="17" fillId="0" borderId="0" xfId="0" applyFont="1" applyAlignment="1">
      <alignment horizontal="center"/>
    </xf>
    <xf numFmtId="0" fontId="26" fillId="0" borderId="0" xfId="0" applyFont="1" applyAlignment="1">
      <alignment horizontal="center"/>
    </xf>
  </cellXfs>
  <cellStyles count="3">
    <cellStyle name="Normalny" xfId="0" builtinId="0"/>
    <cellStyle name="Normalny 2" xfId="1"/>
    <cellStyle name="Normalny 2 2"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creativecommons.org/licenses/by-nc/4.0/"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34</xdr:row>
      <xdr:rowOff>0</xdr:rowOff>
    </xdr:from>
    <xdr:to>
      <xdr:col>1</xdr:col>
      <xdr:colOff>1117600</xdr:colOff>
      <xdr:row>34</xdr:row>
      <xdr:rowOff>393700</xdr:rowOff>
    </xdr:to>
    <xdr:pic>
      <xdr:nvPicPr>
        <xdr:cNvPr id="2" name="Picture 2" descr="Creative Commons License">
          <a:hlinkClick xmlns:r="http://schemas.openxmlformats.org/officeDocument/2006/relationships" r:id="rId1"/>
          <a:extLst>
            <a:ext uri="{FF2B5EF4-FFF2-40B4-BE49-F238E27FC236}">
              <a16:creationId xmlns:a16="http://schemas.microsoft.com/office/drawing/2014/main" xmlns="" id="{9495EF3D-3E76-46ED-8C9C-0FE3C6A14F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0" y="6769100"/>
          <a:ext cx="1117600" cy="393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7"/>
  <sheetViews>
    <sheetView showGridLines="0" tabSelected="1" workbookViewId="0">
      <selection activeCell="B8" sqref="B8:F8"/>
    </sheetView>
  </sheetViews>
  <sheetFormatPr defaultColWidth="8.08203125" defaultRowHeight="12.5"/>
  <cols>
    <col min="1" max="1" width="7.5" style="108" customWidth="1"/>
    <col min="2" max="2" width="85.6640625" style="108" customWidth="1"/>
    <col min="3" max="16384" width="8.08203125" style="108"/>
  </cols>
  <sheetData>
    <row r="1" spans="1:19" ht="14.5">
      <c r="B1" s="109" t="s">
        <v>210</v>
      </c>
    </row>
    <row r="2" spans="1:19" ht="14.5">
      <c r="B2" s="110"/>
    </row>
    <row r="3" spans="1:19" ht="14.5">
      <c r="B3" s="111" t="s">
        <v>225</v>
      </c>
    </row>
    <row r="4" spans="1:19" ht="14.5">
      <c r="B4" s="112" t="s">
        <v>312</v>
      </c>
    </row>
    <row r="5" spans="1:19" ht="14.5">
      <c r="B5" s="112" t="s">
        <v>226</v>
      </c>
    </row>
    <row r="6" spans="1:19" ht="14.5">
      <c r="B6" s="112"/>
    </row>
    <row r="7" spans="1:19">
      <c r="A7" s="113"/>
    </row>
    <row r="8" spans="1:19" ht="15.5">
      <c r="B8" s="193" t="s">
        <v>211</v>
      </c>
      <c r="C8" s="193"/>
      <c r="D8" s="193"/>
      <c r="E8" s="193"/>
      <c r="F8" s="193"/>
      <c r="O8" s="194"/>
      <c r="P8" s="194"/>
      <c r="Q8" s="194"/>
      <c r="R8" s="194"/>
      <c r="S8" s="194"/>
    </row>
    <row r="9" spans="1:19" ht="15.5">
      <c r="B9" s="114" t="s">
        <v>227</v>
      </c>
      <c r="C9" s="115"/>
      <c r="D9" s="115"/>
      <c r="E9" s="115"/>
      <c r="F9" s="115"/>
      <c r="O9" s="194"/>
      <c r="P9" s="194"/>
      <c r="Q9" s="194"/>
      <c r="R9" s="194"/>
      <c r="S9" s="194"/>
    </row>
    <row r="10" spans="1:19" ht="15.5">
      <c r="B10" s="116" t="s">
        <v>310</v>
      </c>
      <c r="C10" s="115"/>
      <c r="D10" s="115"/>
      <c r="E10" s="115"/>
      <c r="F10" s="115"/>
      <c r="O10" s="117"/>
      <c r="P10" s="117"/>
      <c r="Q10" s="117"/>
      <c r="R10" s="117"/>
      <c r="S10" s="117"/>
    </row>
    <row r="11" spans="1:19" ht="15.5">
      <c r="B11" s="118" t="s">
        <v>212</v>
      </c>
      <c r="C11" s="115"/>
      <c r="D11" s="115"/>
      <c r="E11" s="115"/>
      <c r="F11" s="115"/>
      <c r="O11" s="194"/>
      <c r="P11" s="194"/>
      <c r="Q11" s="194"/>
      <c r="R11" s="194"/>
      <c r="S11" s="194"/>
    </row>
    <row r="12" spans="1:19" ht="15.5">
      <c r="B12" s="116" t="s">
        <v>213</v>
      </c>
      <c r="C12" s="119"/>
      <c r="D12" s="119"/>
      <c r="E12" s="119"/>
      <c r="F12" s="119"/>
      <c r="O12" s="194"/>
      <c r="P12" s="194"/>
      <c r="Q12" s="194"/>
      <c r="R12" s="194"/>
      <c r="S12" s="194"/>
    </row>
    <row r="13" spans="1:19" ht="15.5">
      <c r="B13" s="116" t="s">
        <v>311</v>
      </c>
      <c r="C13" s="119"/>
      <c r="D13" s="119"/>
      <c r="E13" s="119"/>
      <c r="F13" s="119"/>
      <c r="O13" s="117"/>
      <c r="P13" s="117"/>
      <c r="Q13" s="117"/>
      <c r="R13" s="117"/>
      <c r="S13" s="117"/>
    </row>
    <row r="14" spans="1:19" ht="15.5">
      <c r="B14" s="118" t="s">
        <v>214</v>
      </c>
      <c r="C14" s="119"/>
      <c r="D14" s="119"/>
      <c r="E14" s="119"/>
      <c r="F14" s="119"/>
      <c r="O14" s="117"/>
      <c r="P14" s="117"/>
      <c r="Q14" s="117"/>
      <c r="R14" s="117"/>
      <c r="S14" s="117"/>
    </row>
    <row r="15" spans="1:19" ht="15.5">
      <c r="B15" s="116" t="s">
        <v>215</v>
      </c>
      <c r="C15" s="119"/>
      <c r="D15" s="119"/>
      <c r="E15" s="119"/>
      <c r="F15" s="119"/>
      <c r="O15" s="117"/>
      <c r="P15" s="117"/>
      <c r="Q15" s="117"/>
      <c r="R15" s="117"/>
      <c r="S15" s="117"/>
    </row>
    <row r="16" spans="1:19" ht="15.5">
      <c r="B16" s="116" t="s">
        <v>216</v>
      </c>
      <c r="C16" s="115"/>
      <c r="D16" s="115"/>
      <c r="E16" s="115"/>
      <c r="F16" s="115"/>
      <c r="O16" s="120"/>
      <c r="P16" s="120"/>
      <c r="Q16" s="120"/>
      <c r="R16" s="120"/>
      <c r="S16" s="120"/>
    </row>
    <row r="17" spans="2:19" ht="15.5">
      <c r="B17" s="116"/>
      <c r="C17" s="115"/>
      <c r="D17" s="115"/>
      <c r="E17" s="115"/>
      <c r="F17" s="115"/>
      <c r="O17" s="120"/>
      <c r="P17" s="120"/>
      <c r="Q17" s="120"/>
      <c r="R17" s="120"/>
      <c r="S17" s="120"/>
    </row>
    <row r="18" spans="2:19" ht="15.5">
      <c r="B18" s="112" t="s">
        <v>217</v>
      </c>
      <c r="C18" s="115"/>
      <c r="D18" s="115"/>
      <c r="E18" s="115"/>
      <c r="F18" s="115"/>
      <c r="O18" s="120"/>
      <c r="P18" s="120"/>
      <c r="Q18" s="120"/>
      <c r="R18" s="120"/>
      <c r="S18" s="120"/>
    </row>
    <row r="19" spans="2:19" ht="15.5">
      <c r="B19" s="116"/>
      <c r="C19" s="115"/>
      <c r="D19" s="115"/>
      <c r="E19" s="115"/>
      <c r="F19" s="115"/>
      <c r="O19" s="120"/>
      <c r="P19" s="120"/>
      <c r="Q19" s="120"/>
      <c r="R19" s="120"/>
      <c r="S19" s="120"/>
    </row>
    <row r="20" spans="2:19" ht="15.5">
      <c r="B20" s="116"/>
      <c r="C20" s="115"/>
      <c r="D20" s="115"/>
      <c r="E20" s="115"/>
      <c r="F20" s="115"/>
      <c r="O20" s="120"/>
      <c r="P20" s="120"/>
      <c r="Q20" s="120"/>
      <c r="R20" s="120"/>
      <c r="S20" s="120"/>
    </row>
    <row r="21" spans="2:19" ht="43.5">
      <c r="B21" s="121" t="s">
        <v>218</v>
      </c>
      <c r="C21" s="115"/>
      <c r="D21" s="115"/>
      <c r="E21" s="115"/>
      <c r="F21" s="115"/>
      <c r="O21" s="120"/>
      <c r="P21" s="120"/>
      <c r="Q21" s="120"/>
      <c r="R21" s="120"/>
      <c r="S21" s="120"/>
    </row>
    <row r="22" spans="2:19" ht="29">
      <c r="B22" s="122" t="s">
        <v>219</v>
      </c>
      <c r="C22" s="119"/>
      <c r="D22" s="119"/>
      <c r="E22" s="119"/>
      <c r="F22" s="119"/>
      <c r="O22" s="123"/>
      <c r="P22" s="120"/>
      <c r="Q22" s="120"/>
      <c r="R22" s="120"/>
      <c r="S22" s="120"/>
    </row>
    <row r="23" spans="2:19" ht="16" customHeight="1">
      <c r="B23" s="124" t="s">
        <v>220</v>
      </c>
      <c r="C23" s="125"/>
      <c r="D23" s="125"/>
      <c r="E23" s="125"/>
      <c r="F23" s="125"/>
      <c r="O23" s="123"/>
      <c r="P23" s="120"/>
      <c r="Q23" s="120"/>
      <c r="R23" s="120"/>
      <c r="S23" s="120"/>
    </row>
    <row r="24" spans="2:19" ht="17" customHeight="1">
      <c r="B24" s="126" t="s">
        <v>221</v>
      </c>
      <c r="C24" s="125"/>
      <c r="D24" s="125"/>
      <c r="E24" s="125"/>
      <c r="F24" s="125"/>
      <c r="O24" s="194"/>
      <c r="P24" s="194"/>
      <c r="Q24" s="194"/>
      <c r="R24" s="194"/>
      <c r="S24" s="194"/>
    </row>
    <row r="25" spans="2:19" ht="14.5">
      <c r="B25" s="124"/>
      <c r="C25" s="125"/>
      <c r="D25" s="125"/>
      <c r="E25" s="125"/>
      <c r="F25" s="125"/>
    </row>
    <row r="26" spans="2:19" ht="14.5">
      <c r="B26" s="127" t="s">
        <v>222</v>
      </c>
      <c r="C26" s="125"/>
      <c r="D26" s="125"/>
      <c r="E26" s="125"/>
      <c r="F26" s="125"/>
    </row>
    <row r="27" spans="2:19" ht="14.5">
      <c r="B27" s="125" t="s">
        <v>39</v>
      </c>
      <c r="C27" s="125"/>
      <c r="D27" s="125"/>
      <c r="E27" s="125"/>
      <c r="F27" s="125"/>
    </row>
    <row r="28" spans="2:19" ht="14.5">
      <c r="B28" s="125" t="s">
        <v>140</v>
      </c>
      <c r="C28" s="125"/>
      <c r="D28" s="125"/>
      <c r="E28" s="125"/>
      <c r="F28" s="125"/>
    </row>
    <row r="29" spans="2:19" ht="14.5">
      <c r="B29" s="125" t="s">
        <v>141</v>
      </c>
      <c r="C29" s="125"/>
      <c r="D29" s="125"/>
      <c r="E29" s="125"/>
      <c r="F29" s="125"/>
    </row>
    <row r="30" spans="2:19" ht="14.5">
      <c r="B30" s="125" t="s">
        <v>223</v>
      </c>
      <c r="C30" s="125"/>
      <c r="D30" s="125"/>
      <c r="E30" s="125"/>
      <c r="F30" s="125"/>
    </row>
    <row r="31" spans="2:19" ht="14.5">
      <c r="B31" s="125" t="s">
        <v>126</v>
      </c>
    </row>
    <row r="32" spans="2:19" ht="14.5">
      <c r="B32" s="125" t="s">
        <v>125</v>
      </c>
    </row>
    <row r="35" spans="2:2" ht="36" customHeight="1">
      <c r="B35" s="128"/>
    </row>
    <row r="36" spans="2:2" ht="37.5">
      <c r="B36" s="129" t="s">
        <v>224</v>
      </c>
    </row>
    <row r="37" spans="2:2">
      <c r="B37" s="130"/>
    </row>
  </sheetData>
  <mergeCells count="6">
    <mergeCell ref="O24:S24"/>
    <mergeCell ref="B8:F8"/>
    <mergeCell ref="O8:S8"/>
    <mergeCell ref="O9:S9"/>
    <mergeCell ref="O11:S11"/>
    <mergeCell ref="O12:S1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6"/>
  <sheetViews>
    <sheetView workbookViewId="0">
      <selection activeCell="C9" sqref="C9"/>
    </sheetView>
  </sheetViews>
  <sheetFormatPr defaultColWidth="9" defaultRowHeight="14.5"/>
  <cols>
    <col min="1" max="1" width="9.6640625" style="5" customWidth="1"/>
    <col min="2" max="2" width="21.5" style="5" customWidth="1"/>
    <col min="3" max="3" width="14.1640625" style="5" customWidth="1"/>
    <col min="4" max="4" width="15.5" style="5" customWidth="1"/>
    <col min="5" max="5" width="12.33203125" style="5" customWidth="1"/>
    <col min="6" max="6" width="16.5" style="5" customWidth="1"/>
    <col min="7" max="7" width="11.6640625" style="5" customWidth="1"/>
    <col min="8" max="9" width="9" style="5"/>
    <col min="10" max="10" width="11.5" style="5" customWidth="1"/>
    <col min="11" max="11" width="9" style="6"/>
    <col min="12" max="16384" width="9" style="5"/>
  </cols>
  <sheetData>
    <row r="1" spans="1:30" ht="70" customHeight="1">
      <c r="A1" s="195" t="s">
        <v>39</v>
      </c>
      <c r="B1" s="196"/>
      <c r="L1" s="7" t="s">
        <v>0</v>
      </c>
      <c r="M1" s="8" t="s">
        <v>1</v>
      </c>
    </row>
    <row r="2" spans="1:30" ht="15.5">
      <c r="A2" s="5" t="s">
        <v>40</v>
      </c>
      <c r="B2" s="5" t="s">
        <v>41</v>
      </c>
      <c r="C2" s="5" t="s">
        <v>42</v>
      </c>
      <c r="D2" s="5" t="s">
        <v>43</v>
      </c>
      <c r="E2" s="5" t="s">
        <v>44</v>
      </c>
      <c r="F2" s="5" t="s">
        <v>45</v>
      </c>
      <c r="G2" s="5" t="s">
        <v>46</v>
      </c>
      <c r="H2" s="5" t="s">
        <v>47</v>
      </c>
      <c r="I2" s="5" t="s">
        <v>48</v>
      </c>
      <c r="J2" s="5" t="s">
        <v>49</v>
      </c>
      <c r="L2" s="5">
        <v>1</v>
      </c>
      <c r="M2" s="5">
        <v>2</v>
      </c>
      <c r="N2" s="5">
        <v>3</v>
      </c>
      <c r="O2" s="5">
        <v>4</v>
      </c>
      <c r="P2" s="5">
        <v>5</v>
      </c>
      <c r="Q2" s="5">
        <v>6</v>
      </c>
      <c r="R2" s="5">
        <v>7</v>
      </c>
      <c r="S2" s="5">
        <v>8</v>
      </c>
      <c r="T2" s="5">
        <v>9</v>
      </c>
      <c r="U2" s="5">
        <v>10</v>
      </c>
      <c r="V2" s="5">
        <v>11</v>
      </c>
      <c r="W2" s="5">
        <v>12</v>
      </c>
      <c r="X2" s="5">
        <v>13</v>
      </c>
      <c r="Y2" s="5">
        <v>14</v>
      </c>
      <c r="Z2" s="5">
        <v>15</v>
      </c>
      <c r="AA2" s="5">
        <v>16</v>
      </c>
      <c r="AB2" s="9">
        <v>17</v>
      </c>
      <c r="AC2" s="10">
        <v>18</v>
      </c>
      <c r="AD2" s="11" t="s">
        <v>133</v>
      </c>
    </row>
    <row r="3" spans="1:30" s="12" customFormat="1" ht="116">
      <c r="C3" s="12" t="s">
        <v>50</v>
      </c>
      <c r="D3" s="12" t="s">
        <v>51</v>
      </c>
      <c r="E3" s="12" t="s">
        <v>52</v>
      </c>
      <c r="F3" s="12" t="s">
        <v>53</v>
      </c>
      <c r="G3" s="12" t="s">
        <v>54</v>
      </c>
      <c r="H3" s="12" t="s">
        <v>55</v>
      </c>
      <c r="I3" s="12" t="s">
        <v>56</v>
      </c>
      <c r="J3" s="12" t="s">
        <v>57</v>
      </c>
      <c r="K3" s="13"/>
      <c r="L3" s="12" t="s">
        <v>58</v>
      </c>
      <c r="M3" s="12" t="s">
        <v>59</v>
      </c>
      <c r="N3" s="12" t="s">
        <v>60</v>
      </c>
      <c r="O3" s="12" t="s">
        <v>75</v>
      </c>
      <c r="P3" s="12" t="s">
        <v>62</v>
      </c>
      <c r="Q3" s="12" t="s">
        <v>63</v>
      </c>
      <c r="R3" s="12" t="s">
        <v>64</v>
      </c>
      <c r="S3" s="12" t="s">
        <v>65</v>
      </c>
      <c r="T3" s="12" t="s">
        <v>66</v>
      </c>
      <c r="U3" s="12" t="s">
        <v>67</v>
      </c>
      <c r="V3" s="12" t="s">
        <v>76</v>
      </c>
      <c r="W3" s="12" t="s">
        <v>69</v>
      </c>
      <c r="X3" s="12" t="s">
        <v>70</v>
      </c>
      <c r="Y3" s="12" t="s">
        <v>71</v>
      </c>
      <c r="Z3" s="12" t="s">
        <v>72</v>
      </c>
      <c r="AA3" s="12" t="s">
        <v>73</v>
      </c>
      <c r="AB3" s="14" t="s">
        <v>139</v>
      </c>
      <c r="AC3" s="15" t="s">
        <v>131</v>
      </c>
      <c r="AD3" s="12" t="s">
        <v>74</v>
      </c>
    </row>
    <row r="4" spans="1:30" ht="15.5">
      <c r="A4" s="184">
        <v>14</v>
      </c>
      <c r="B4" s="184" t="s">
        <v>117</v>
      </c>
      <c r="C4" s="185">
        <f>ROUND(AVERAGE(D4,E4,F4,G4,H4,I4),3)</f>
        <v>-0.153</v>
      </c>
      <c r="D4" s="186">
        <f>ROUND(SUM(M4/L4,N4/L4*0.5)-(O4/L4),3)</f>
        <v>-0.39500000000000002</v>
      </c>
      <c r="E4" s="186">
        <f>P4</f>
        <v>0.04</v>
      </c>
      <c r="F4" s="187">
        <f>ROUND(AVERAGE(Q4,R4),3)</f>
        <v>0.36099999999999999</v>
      </c>
      <c r="G4" s="188">
        <f>ROUND(SUM(T4/S4,U4/S4*0.5)-(V4/S4),3)</f>
        <v>-0.52800000000000002</v>
      </c>
      <c r="H4" s="188">
        <f>W4</f>
        <v>-0.44500000000000001</v>
      </c>
      <c r="I4" s="189">
        <f>ROUND(AVERAGE(X4,Y4),3)</f>
        <v>0.05</v>
      </c>
      <c r="J4" s="185">
        <f>ROUND(AVERAGE(AB4,AC4),3)</f>
        <v>0.57899999999999996</v>
      </c>
      <c r="L4" s="7">
        <f>'H2 data input'!C4</f>
        <v>19</v>
      </c>
      <c r="M4" s="7">
        <f>'H2 data input'!C5</f>
        <v>2</v>
      </c>
      <c r="N4" s="7">
        <f>'H2 data input'!C6</f>
        <v>5</v>
      </c>
      <c r="O4" s="7">
        <f>'H2 data input'!C7</f>
        <v>12</v>
      </c>
      <c r="P4" s="8">
        <f>'H2 data input'!C8</f>
        <v>0.04</v>
      </c>
      <c r="Q4" s="8">
        <f>'H2 data input'!C9</f>
        <v>0.222</v>
      </c>
      <c r="R4" s="8">
        <f>'H2 data input'!C10</f>
        <v>0.499</v>
      </c>
      <c r="S4" s="7">
        <f>'H2 data input'!C11</f>
        <v>18</v>
      </c>
      <c r="T4" s="7">
        <f>'H2 data input'!C12</f>
        <v>2</v>
      </c>
      <c r="U4" s="7">
        <f>'H2 data input'!C13</f>
        <v>3</v>
      </c>
      <c r="V4" s="7">
        <f>'H2 data input'!C14</f>
        <v>13</v>
      </c>
      <c r="W4" s="8">
        <f>'H2 data input'!C15</f>
        <v>-0.44500000000000001</v>
      </c>
      <c r="X4" s="8">
        <f>'H2 data input'!C16</f>
        <v>5.8999999999999997E-2</v>
      </c>
      <c r="Y4" s="8">
        <f>'H2 data input'!C17</f>
        <v>4.1000000000000002E-2</v>
      </c>
      <c r="Z4" s="16">
        <f>'H3 data input'!C4</f>
        <v>0.183</v>
      </c>
      <c r="AA4" s="16">
        <f>'H3 data input'!C5</f>
        <v>0.34</v>
      </c>
      <c r="AB4" s="17">
        <f>IF(Z4&gt;AA4,(Z4-AA4),(AA4-Z4))</f>
        <v>0.15700000000000003</v>
      </c>
      <c r="AC4" s="2">
        <f>'H3 data input'!C10</f>
        <v>1</v>
      </c>
      <c r="AD4" s="8">
        <f>'H3 data input'!C6</f>
        <v>0.94199999999999995</v>
      </c>
    </row>
    <row r="5" spans="1:30">
      <c r="A5" s="190"/>
      <c r="B5" s="190"/>
      <c r="C5" s="190"/>
      <c r="D5" s="190"/>
      <c r="E5" s="190"/>
      <c r="F5" s="190"/>
      <c r="G5" s="190"/>
      <c r="H5" s="190"/>
      <c r="I5" s="190"/>
      <c r="J5" s="190"/>
    </row>
    <row r="6" spans="1:30">
      <c r="A6" s="190"/>
      <c r="B6" s="190"/>
      <c r="C6" s="190"/>
      <c r="D6" s="190"/>
      <c r="E6" s="190"/>
      <c r="F6" s="190"/>
      <c r="G6" s="190"/>
      <c r="H6" s="190"/>
      <c r="I6" s="190"/>
      <c r="J6" s="190"/>
    </row>
  </sheetData>
  <mergeCells count="1">
    <mergeCell ref="A1:B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4"/>
  <sheetViews>
    <sheetView topLeftCell="A44" workbookViewId="0">
      <selection activeCell="G41" sqref="G41"/>
    </sheetView>
  </sheetViews>
  <sheetFormatPr defaultColWidth="10.6640625" defaultRowHeight="14.5"/>
  <cols>
    <col min="1" max="1" width="19.6640625" style="32" customWidth="1"/>
    <col min="2" max="2" width="53.1640625" style="32" customWidth="1"/>
    <col min="3" max="3" width="11.1640625" style="32" customWidth="1"/>
    <col min="4" max="256" width="8.83203125" style="32" customWidth="1"/>
    <col min="257" max="16384" width="10.6640625" style="32"/>
  </cols>
  <sheetData>
    <row r="1" spans="1:10">
      <c r="A1" s="31" t="s">
        <v>140</v>
      </c>
      <c r="I1" s="172" t="s">
        <v>282</v>
      </c>
      <c r="J1" s="173"/>
    </row>
    <row r="2" spans="1:10">
      <c r="A2" s="51"/>
      <c r="I2" s="174" t="s">
        <v>283</v>
      </c>
      <c r="J2" s="107" t="s">
        <v>284</v>
      </c>
    </row>
    <row r="3" spans="1:10">
      <c r="A3" s="52" t="s">
        <v>77</v>
      </c>
      <c r="B3" s="53"/>
      <c r="C3" s="37"/>
      <c r="I3" s="174" t="s">
        <v>285</v>
      </c>
      <c r="J3" s="107" t="s">
        <v>286</v>
      </c>
    </row>
    <row r="4" spans="1:10">
      <c r="A4" s="54" t="s">
        <v>78</v>
      </c>
      <c r="B4" s="53" t="s">
        <v>58</v>
      </c>
      <c r="C4" s="55">
        <v>19</v>
      </c>
      <c r="I4" s="174" t="s">
        <v>287</v>
      </c>
      <c r="J4" s="107" t="s">
        <v>288</v>
      </c>
    </row>
    <row r="5" spans="1:10">
      <c r="A5" s="54" t="s">
        <v>79</v>
      </c>
      <c r="B5" s="53" t="s">
        <v>59</v>
      </c>
      <c r="C5" s="55">
        <v>2</v>
      </c>
      <c r="I5" s="175"/>
      <c r="J5" s="107" t="s">
        <v>289</v>
      </c>
    </row>
    <row r="6" spans="1:10">
      <c r="A6" s="54" t="s">
        <v>80</v>
      </c>
      <c r="B6" s="53" t="s">
        <v>60</v>
      </c>
      <c r="C6" s="55">
        <v>5</v>
      </c>
      <c r="I6" s="176"/>
      <c r="J6" s="107" t="s">
        <v>290</v>
      </c>
    </row>
    <row r="7" spans="1:10">
      <c r="A7" s="54" t="s">
        <v>81</v>
      </c>
      <c r="B7" s="53" t="s">
        <v>61</v>
      </c>
      <c r="C7" s="55">
        <v>12</v>
      </c>
    </row>
    <row r="8" spans="1:10" ht="15" customHeight="1">
      <c r="A8" s="54" t="s">
        <v>82</v>
      </c>
      <c r="B8" s="53" t="s">
        <v>62</v>
      </c>
      <c r="C8" s="56">
        <v>0.04</v>
      </c>
    </row>
    <row r="9" spans="1:10" ht="17" customHeight="1">
      <c r="A9" s="54" t="s">
        <v>83</v>
      </c>
      <c r="B9" s="53" t="s">
        <v>63</v>
      </c>
      <c r="C9" s="56">
        <v>0.222</v>
      </c>
    </row>
    <row r="10" spans="1:10" ht="16" customHeight="1">
      <c r="A10" s="54" t="s">
        <v>84</v>
      </c>
      <c r="B10" s="53" t="s">
        <v>64</v>
      </c>
      <c r="C10" s="56">
        <v>0.499</v>
      </c>
    </row>
    <row r="11" spans="1:10">
      <c r="A11" s="54" t="s">
        <v>85</v>
      </c>
      <c r="B11" s="53" t="s">
        <v>65</v>
      </c>
      <c r="C11" s="55">
        <v>18</v>
      </c>
    </row>
    <row r="12" spans="1:10">
      <c r="A12" s="54" t="s">
        <v>86</v>
      </c>
      <c r="B12" s="53" t="s">
        <v>66</v>
      </c>
      <c r="C12" s="55">
        <v>2</v>
      </c>
    </row>
    <row r="13" spans="1:10">
      <c r="A13" s="54" t="s">
        <v>87</v>
      </c>
      <c r="B13" s="53" t="s">
        <v>67</v>
      </c>
      <c r="C13" s="55">
        <v>3</v>
      </c>
    </row>
    <row r="14" spans="1:10">
      <c r="A14" s="54" t="s">
        <v>88</v>
      </c>
      <c r="B14" s="53" t="s">
        <v>68</v>
      </c>
      <c r="C14" s="55">
        <v>13</v>
      </c>
    </row>
    <row r="15" spans="1:10" ht="15" customHeight="1">
      <c r="A15" s="54" t="s">
        <v>89</v>
      </c>
      <c r="B15" s="53" t="s">
        <v>69</v>
      </c>
      <c r="C15" s="56">
        <v>-0.44500000000000001</v>
      </c>
    </row>
    <row r="16" spans="1:10" ht="17" customHeight="1">
      <c r="A16" s="54" t="s">
        <v>90</v>
      </c>
      <c r="B16" s="53" t="s">
        <v>70</v>
      </c>
      <c r="C16" s="56">
        <v>5.8999999999999997E-2</v>
      </c>
    </row>
    <row r="17" spans="1:3" ht="17" customHeight="1">
      <c r="A17" s="54" t="s">
        <v>91</v>
      </c>
      <c r="B17" s="53" t="s">
        <v>71</v>
      </c>
      <c r="C17" s="56">
        <v>4.1000000000000002E-2</v>
      </c>
    </row>
    <row r="19" spans="1:3">
      <c r="B19" s="98" t="s">
        <v>157</v>
      </c>
    </row>
    <row r="20" spans="1:3">
      <c r="B20" s="99"/>
    </row>
    <row r="21" spans="1:3" s="167" customFormat="1">
      <c r="B21" s="168" t="s">
        <v>279</v>
      </c>
    </row>
    <row r="22" spans="1:3" s="169" customFormat="1">
      <c r="B22" s="170" t="s">
        <v>280</v>
      </c>
    </row>
    <row r="23" spans="1:3" s="167" customFormat="1">
      <c r="B23" s="170" t="s">
        <v>281</v>
      </c>
    </row>
    <row r="24" spans="1:3" s="19" customFormat="1">
      <c r="A24" s="171"/>
    </row>
    <row r="25" spans="1:3">
      <c r="B25" s="100" t="s">
        <v>169</v>
      </c>
    </row>
    <row r="26" spans="1:3">
      <c r="B26" s="101" t="s">
        <v>158</v>
      </c>
    </row>
    <row r="27" spans="1:3">
      <c r="B27" s="102"/>
    </row>
    <row r="28" spans="1:3">
      <c r="B28" s="100" t="s">
        <v>170</v>
      </c>
    </row>
    <row r="29" spans="1:3">
      <c r="B29" s="103" t="s">
        <v>159</v>
      </c>
    </row>
    <row r="30" spans="1:3">
      <c r="B30" s="103" t="s">
        <v>160</v>
      </c>
    </row>
    <row r="31" spans="1:3">
      <c r="B31" s="103" t="s">
        <v>161</v>
      </c>
    </row>
    <row r="32" spans="1:3">
      <c r="B32" s="103" t="s">
        <v>162</v>
      </c>
    </row>
    <row r="33" spans="2:2">
      <c r="B33" s="103" t="s">
        <v>163</v>
      </c>
    </row>
    <row r="34" spans="2:2">
      <c r="B34" s="102"/>
    </row>
    <row r="35" spans="2:2">
      <c r="B35" s="100" t="s">
        <v>171</v>
      </c>
    </row>
    <row r="36" spans="2:2">
      <c r="B36" s="103" t="s">
        <v>164</v>
      </c>
    </row>
    <row r="37" spans="2:2">
      <c r="B37" s="103" t="s">
        <v>165</v>
      </c>
    </row>
    <row r="38" spans="2:2">
      <c r="B38" s="103" t="s">
        <v>166</v>
      </c>
    </row>
    <row r="39" spans="2:2">
      <c r="B39" s="103" t="s">
        <v>167</v>
      </c>
    </row>
    <row r="40" spans="2:2">
      <c r="B40" s="104" t="s">
        <v>168</v>
      </c>
    </row>
    <row r="42" spans="2:2">
      <c r="B42" s="149" t="s">
        <v>233</v>
      </c>
    </row>
    <row r="43" spans="2:2">
      <c r="B43" s="149"/>
    </row>
    <row r="44" spans="2:2">
      <c r="B44" s="177" t="s">
        <v>291</v>
      </c>
    </row>
    <row r="45" spans="2:2">
      <c r="B45" s="178" t="s">
        <v>292</v>
      </c>
    </row>
    <row r="46" spans="2:2">
      <c r="B46" s="178" t="s">
        <v>293</v>
      </c>
    </row>
    <row r="47" spans="2:2">
      <c r="B47" s="179" t="s">
        <v>294</v>
      </c>
    </row>
    <row r="48" spans="2:2">
      <c r="B48" s="179" t="s">
        <v>295</v>
      </c>
    </row>
    <row r="49" spans="2:2">
      <c r="B49" s="179" t="s">
        <v>296</v>
      </c>
    </row>
    <row r="50" spans="2:2">
      <c r="B50" s="179" t="s">
        <v>297</v>
      </c>
    </row>
    <row r="51" spans="2:2">
      <c r="B51" s="179" t="s">
        <v>298</v>
      </c>
    </row>
    <row r="52" spans="2:2">
      <c r="B52" s="180"/>
    </row>
    <row r="53" spans="2:2">
      <c r="B53" s="181" t="s">
        <v>299</v>
      </c>
    </row>
    <row r="54" spans="2:2">
      <c r="B54" s="145" t="s">
        <v>300</v>
      </c>
    </row>
    <row r="55" spans="2:2">
      <c r="B55" s="182"/>
    </row>
    <row r="56" spans="2:2">
      <c r="B56" s="177" t="s">
        <v>301</v>
      </c>
    </row>
    <row r="57" spans="2:2">
      <c r="B57" s="183" t="s">
        <v>302</v>
      </c>
    </row>
    <row r="58" spans="2:2">
      <c r="B58" s="183" t="s">
        <v>303</v>
      </c>
    </row>
    <row r="59" spans="2:2">
      <c r="B59" s="170" t="s">
        <v>304</v>
      </c>
    </row>
    <row r="60" spans="2:2">
      <c r="B60" s="183" t="s">
        <v>305</v>
      </c>
    </row>
    <row r="61" spans="2:2">
      <c r="B61" s="183" t="s">
        <v>306</v>
      </c>
    </row>
    <row r="62" spans="2:2">
      <c r="B62" s="183" t="s">
        <v>307</v>
      </c>
    </row>
    <row r="63" spans="2:2" ht="16.5">
      <c r="B63" s="183" t="s">
        <v>308</v>
      </c>
    </row>
    <row r="64" spans="2:2">
      <c r="B64" s="152" t="s">
        <v>309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36"/>
  <sheetViews>
    <sheetView topLeftCell="A15" zoomScaleNormal="100" workbookViewId="0">
      <selection activeCell="H12" sqref="H12"/>
    </sheetView>
  </sheetViews>
  <sheetFormatPr defaultColWidth="10.6640625" defaultRowHeight="14.5"/>
  <cols>
    <col min="1" max="1" width="10.6640625" style="32"/>
    <col min="2" max="2" width="34" style="32" bestFit="1" customWidth="1"/>
    <col min="3" max="5" width="10.6640625" style="32"/>
    <col min="6" max="6" width="13.58203125" style="32" customWidth="1"/>
    <col min="7" max="16384" width="10.6640625" style="32"/>
  </cols>
  <sheetData>
    <row r="1" spans="2:12">
      <c r="B1" s="31" t="s">
        <v>141</v>
      </c>
    </row>
    <row r="3" spans="2:12">
      <c r="B3" s="33" t="s">
        <v>142</v>
      </c>
      <c r="C3" s="34"/>
      <c r="D3" s="34"/>
    </row>
    <row r="4" spans="2:12">
      <c r="B4" s="35" t="s">
        <v>143</v>
      </c>
    </row>
    <row r="5" spans="2:12">
      <c r="C5" s="166" t="s">
        <v>38</v>
      </c>
      <c r="D5" s="166" t="s">
        <v>100</v>
      </c>
      <c r="E5" s="166" t="s">
        <v>96</v>
      </c>
      <c r="F5" s="164" t="s">
        <v>275</v>
      </c>
      <c r="I5" s="31" t="s">
        <v>146</v>
      </c>
      <c r="J5" s="37"/>
      <c r="L5" s="38" t="s">
        <v>147</v>
      </c>
    </row>
    <row r="6" spans="2:12">
      <c r="B6" s="191" t="s">
        <v>135</v>
      </c>
      <c r="C6" s="192">
        <v>0.1757</v>
      </c>
      <c r="D6" s="192">
        <v>0</v>
      </c>
      <c r="E6" s="192">
        <v>0</v>
      </c>
      <c r="F6" s="165" t="s">
        <v>134</v>
      </c>
      <c r="I6" s="39"/>
      <c r="J6" s="40"/>
    </row>
    <row r="7" spans="2:12">
      <c r="B7" s="191" t="s">
        <v>136</v>
      </c>
      <c r="C7" s="192">
        <v>0</v>
      </c>
      <c r="D7" s="192">
        <v>0</v>
      </c>
      <c r="E7" s="192">
        <v>0.1014</v>
      </c>
      <c r="F7" s="165" t="s">
        <v>134</v>
      </c>
      <c r="I7" s="19" t="s">
        <v>276</v>
      </c>
      <c r="J7" s="41"/>
      <c r="K7" s="32" t="s">
        <v>149</v>
      </c>
      <c r="L7" s="42" t="s">
        <v>78</v>
      </c>
    </row>
    <row r="8" spans="2:12">
      <c r="B8" s="191" t="s">
        <v>101</v>
      </c>
      <c r="C8" s="192">
        <v>0.1216</v>
      </c>
      <c r="D8" s="192">
        <v>0.33329999999999999</v>
      </c>
      <c r="E8" s="192">
        <v>0.27539999999999998</v>
      </c>
      <c r="F8" s="165" t="s">
        <v>92</v>
      </c>
      <c r="I8" s="19" t="s">
        <v>272</v>
      </c>
      <c r="J8" s="41"/>
      <c r="K8" s="32" t="s">
        <v>149</v>
      </c>
      <c r="L8" s="42" t="s">
        <v>79</v>
      </c>
    </row>
    <row r="9" spans="2:12">
      <c r="B9" s="191" t="s">
        <v>102</v>
      </c>
      <c r="C9" s="192">
        <v>0.1216</v>
      </c>
      <c r="D9" s="192">
        <v>0</v>
      </c>
      <c r="E9" s="192">
        <v>0.113</v>
      </c>
      <c r="F9" s="165" t="s">
        <v>92</v>
      </c>
      <c r="I9" s="19" t="s">
        <v>277</v>
      </c>
      <c r="J9" s="41"/>
      <c r="K9" s="32" t="s">
        <v>149</v>
      </c>
      <c r="L9" s="42" t="s">
        <v>80</v>
      </c>
    </row>
    <row r="10" spans="2:12">
      <c r="B10" s="191" t="s">
        <v>103</v>
      </c>
      <c r="C10" s="192">
        <v>8.7800000000000003E-2</v>
      </c>
      <c r="D10" s="192">
        <v>0.33329999999999999</v>
      </c>
      <c r="E10" s="192">
        <v>5.5100000000000003E-2</v>
      </c>
      <c r="F10" s="165" t="s">
        <v>104</v>
      </c>
      <c r="I10" s="19" t="s">
        <v>278</v>
      </c>
      <c r="J10" s="41"/>
      <c r="K10" s="32" t="s">
        <v>149</v>
      </c>
      <c r="L10" s="42" t="s">
        <v>81</v>
      </c>
    </row>
    <row r="11" spans="2:12">
      <c r="B11" s="191" t="s">
        <v>105</v>
      </c>
      <c r="C11" s="192">
        <v>0.1487</v>
      </c>
      <c r="D11" s="192">
        <v>0</v>
      </c>
      <c r="E11" s="192">
        <v>0</v>
      </c>
      <c r="F11" s="165" t="s">
        <v>134</v>
      </c>
    </row>
    <row r="12" spans="2:12">
      <c r="B12" s="191" t="s">
        <v>137</v>
      </c>
      <c r="C12" s="192">
        <v>2.0299999999999999E-2</v>
      </c>
      <c r="D12" s="192">
        <v>0</v>
      </c>
      <c r="E12" s="192">
        <v>0</v>
      </c>
      <c r="F12" s="165" t="s">
        <v>134</v>
      </c>
    </row>
    <row r="13" spans="2:12">
      <c r="B13" s="191" t="s">
        <v>138</v>
      </c>
      <c r="C13" s="192">
        <v>0</v>
      </c>
      <c r="D13" s="192">
        <v>0</v>
      </c>
      <c r="E13" s="192">
        <v>8.6999999999999994E-2</v>
      </c>
      <c r="F13" s="165" t="s">
        <v>134</v>
      </c>
    </row>
    <row r="14" spans="2:12">
      <c r="B14" s="191" t="s">
        <v>106</v>
      </c>
      <c r="C14" s="192">
        <v>3.3799999999999997E-2</v>
      </c>
      <c r="D14" s="192">
        <v>0.33329999999999999</v>
      </c>
      <c r="E14" s="192">
        <v>4.9200000000000001E-2</v>
      </c>
      <c r="F14" s="165" t="s">
        <v>104</v>
      </c>
    </row>
    <row r="15" spans="2:12">
      <c r="B15" s="191" t="s">
        <v>107</v>
      </c>
      <c r="C15" s="192">
        <v>9.4600000000000004E-2</v>
      </c>
      <c r="D15" s="192">
        <v>0</v>
      </c>
      <c r="E15" s="192">
        <v>0</v>
      </c>
      <c r="F15" s="165" t="s">
        <v>134</v>
      </c>
    </row>
    <row r="16" spans="2:12">
      <c r="B16" s="191" t="s">
        <v>108</v>
      </c>
      <c r="C16" s="192">
        <v>6.08E-2</v>
      </c>
      <c r="D16" s="192">
        <v>0</v>
      </c>
      <c r="E16" s="192">
        <v>2.3199999999999998E-2</v>
      </c>
      <c r="F16" s="165" t="s">
        <v>92</v>
      </c>
    </row>
    <row r="17" spans="2:12">
      <c r="B17" s="191" t="s">
        <v>109</v>
      </c>
      <c r="C17" s="192">
        <v>0</v>
      </c>
      <c r="D17" s="192">
        <v>0</v>
      </c>
      <c r="E17" s="192">
        <v>8.6999999999999994E-2</v>
      </c>
      <c r="F17" s="165" t="s">
        <v>134</v>
      </c>
    </row>
    <row r="18" spans="2:12">
      <c r="B18" s="191" t="s">
        <v>110</v>
      </c>
      <c r="C18" s="192">
        <v>6.08E-2</v>
      </c>
      <c r="D18" s="192">
        <v>0</v>
      </c>
      <c r="E18" s="192">
        <v>0</v>
      </c>
      <c r="F18" s="165" t="s">
        <v>134</v>
      </c>
    </row>
    <row r="19" spans="2:12">
      <c r="B19" s="191" t="s">
        <v>111</v>
      </c>
      <c r="C19" s="192">
        <v>0</v>
      </c>
      <c r="D19" s="192">
        <v>0</v>
      </c>
      <c r="E19" s="192">
        <v>6.9500000000000006E-2</v>
      </c>
      <c r="F19" s="165" t="s">
        <v>134</v>
      </c>
    </row>
    <row r="20" spans="2:12">
      <c r="B20" s="191" t="s">
        <v>112</v>
      </c>
      <c r="C20" s="192">
        <v>4.0500000000000001E-2</v>
      </c>
      <c r="D20" s="192">
        <v>0</v>
      </c>
      <c r="E20" s="192">
        <v>0</v>
      </c>
      <c r="F20" s="165" t="s">
        <v>92</v>
      </c>
    </row>
    <row r="21" spans="2:12">
      <c r="B21" s="191" t="s">
        <v>113</v>
      </c>
      <c r="C21" s="192">
        <v>3.3799999999999997E-2</v>
      </c>
      <c r="D21" s="192">
        <v>0</v>
      </c>
      <c r="E21" s="192">
        <v>5.7999999999999996E-3</v>
      </c>
      <c r="F21" s="165" t="s">
        <v>92</v>
      </c>
    </row>
    <row r="22" spans="2:12">
      <c r="B22" s="191" t="s">
        <v>114</v>
      </c>
      <c r="C22" s="192">
        <v>0</v>
      </c>
      <c r="D22" s="192">
        <v>0</v>
      </c>
      <c r="E22" s="192">
        <v>4.6399999999999997E-2</v>
      </c>
      <c r="F22" s="165" t="s">
        <v>134</v>
      </c>
    </row>
    <row r="23" spans="2:12">
      <c r="B23" s="191" t="s">
        <v>115</v>
      </c>
      <c r="C23" s="192">
        <v>0</v>
      </c>
      <c r="D23" s="192">
        <v>0</v>
      </c>
      <c r="E23" s="192">
        <v>4.3499999999999997E-2</v>
      </c>
      <c r="F23" s="165" t="s">
        <v>134</v>
      </c>
    </row>
    <row r="24" spans="2:12">
      <c r="B24" s="191" t="s">
        <v>116</v>
      </c>
      <c r="C24" s="192">
        <v>0</v>
      </c>
      <c r="D24" s="192">
        <v>0</v>
      </c>
      <c r="E24" s="192">
        <v>4.3499999999999997E-2</v>
      </c>
      <c r="F24" s="165" t="s">
        <v>134</v>
      </c>
    </row>
    <row r="25" spans="2:12">
      <c r="C25" s="36"/>
      <c r="D25" s="36"/>
      <c r="E25" s="36"/>
    </row>
    <row r="27" spans="2:12" ht="15.5">
      <c r="C27" s="43"/>
      <c r="D27" s="44"/>
      <c r="E27" s="44"/>
      <c r="F27" s="44"/>
      <c r="G27" s="44"/>
    </row>
    <row r="28" spans="2:12">
      <c r="B28" s="45" t="s">
        <v>144</v>
      </c>
      <c r="C28" s="37"/>
      <c r="D28" s="37"/>
      <c r="E28" s="37"/>
      <c r="F28" s="37"/>
      <c r="G28" s="44"/>
    </row>
    <row r="29" spans="2:12">
      <c r="B29" s="46" t="s">
        <v>145</v>
      </c>
      <c r="C29" s="37"/>
      <c r="D29" s="37"/>
      <c r="E29" s="37"/>
      <c r="F29" s="37"/>
      <c r="G29" s="44"/>
    </row>
    <row r="30" spans="2:12">
      <c r="B30" s="37"/>
      <c r="C30" s="38" t="s">
        <v>121</v>
      </c>
      <c r="G30" s="44"/>
      <c r="I30" s="31" t="s">
        <v>146</v>
      </c>
      <c r="L30" s="38" t="s">
        <v>147</v>
      </c>
    </row>
    <row r="31" spans="2:12">
      <c r="B31" s="37"/>
      <c r="D31" s="32" t="s">
        <v>122</v>
      </c>
      <c r="G31" s="44"/>
      <c r="J31" s="44"/>
    </row>
    <row r="32" spans="2:12">
      <c r="B32" s="37"/>
      <c r="C32" s="37"/>
      <c r="D32" s="32" t="s">
        <v>38</v>
      </c>
      <c r="E32" s="32" t="s">
        <v>123</v>
      </c>
      <c r="F32" s="32" t="s">
        <v>97</v>
      </c>
      <c r="G32" s="44"/>
      <c r="I32" s="47" t="s">
        <v>148</v>
      </c>
      <c r="J32" s="47">
        <v>0.04</v>
      </c>
      <c r="K32" s="32" t="s">
        <v>149</v>
      </c>
      <c r="L32" s="48" t="s">
        <v>82</v>
      </c>
    </row>
    <row r="33" spans="2:12">
      <c r="B33" s="37"/>
      <c r="C33" s="32" t="s">
        <v>38</v>
      </c>
      <c r="D33" s="32">
        <v>1</v>
      </c>
      <c r="E33" s="49">
        <v>0.222</v>
      </c>
      <c r="F33" s="47">
        <v>0.04</v>
      </c>
      <c r="G33" s="44"/>
      <c r="I33" s="49" t="s">
        <v>150</v>
      </c>
      <c r="J33" s="49">
        <v>0.222</v>
      </c>
      <c r="K33" s="32" t="s">
        <v>149</v>
      </c>
      <c r="L33" s="48" t="s">
        <v>83</v>
      </c>
    </row>
    <row r="34" spans="2:12">
      <c r="B34" s="37"/>
      <c r="C34" s="32" t="s">
        <v>123</v>
      </c>
      <c r="D34" s="32">
        <v>0.222</v>
      </c>
      <c r="E34" s="32">
        <v>1</v>
      </c>
      <c r="F34" s="50">
        <v>0.499</v>
      </c>
      <c r="I34" s="50" t="s">
        <v>151</v>
      </c>
      <c r="J34" s="50">
        <v>0.499</v>
      </c>
      <c r="K34" s="32" t="s">
        <v>149</v>
      </c>
      <c r="L34" s="48" t="s">
        <v>84</v>
      </c>
    </row>
    <row r="35" spans="2:12">
      <c r="B35" s="37"/>
      <c r="C35" s="32" t="s">
        <v>97</v>
      </c>
      <c r="D35" s="32">
        <v>0.04</v>
      </c>
      <c r="E35" s="32">
        <v>0.499</v>
      </c>
      <c r="F35" s="32">
        <v>1</v>
      </c>
    </row>
    <row r="36" spans="2:12">
      <c r="B36" s="37"/>
      <c r="C36" s="32" t="s">
        <v>124</v>
      </c>
    </row>
  </sheetData>
  <pageMargins left="0" right="0" top="0" bottom="0" header="0" footer="0"/>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34"/>
  <sheetViews>
    <sheetView topLeftCell="A5" zoomScaleNormal="100" workbookViewId="0">
      <selection activeCell="F5" sqref="F5"/>
    </sheetView>
  </sheetViews>
  <sheetFormatPr defaultColWidth="10.6640625" defaultRowHeight="14"/>
  <cols>
    <col min="2" max="2" width="28" bestFit="1" customWidth="1"/>
    <col min="3" max="3" width="10.6640625" customWidth="1"/>
    <col min="4" max="4" width="13.6640625" customWidth="1"/>
    <col min="5" max="5" width="9.5" customWidth="1"/>
    <col min="6" max="6" width="15" customWidth="1"/>
  </cols>
  <sheetData>
    <row r="1" spans="2:12" ht="14.5">
      <c r="B1" s="18" t="s">
        <v>223</v>
      </c>
    </row>
    <row r="2" spans="2:12" ht="14.5">
      <c r="B2" s="19"/>
    </row>
    <row r="3" spans="2:12" ht="14.5">
      <c r="B3" s="20" t="s">
        <v>152</v>
      </c>
    </row>
    <row r="4" spans="2:12" ht="14.5">
      <c r="B4" s="21" t="s">
        <v>143</v>
      </c>
    </row>
    <row r="5" spans="2:12" ht="14.5">
      <c r="B5" s="159"/>
      <c r="C5" s="160" t="s">
        <v>38</v>
      </c>
      <c r="D5" s="160" t="s">
        <v>100</v>
      </c>
      <c r="E5" s="160" t="s">
        <v>96</v>
      </c>
      <c r="F5" s="164" t="s">
        <v>275</v>
      </c>
      <c r="G5" s="159"/>
      <c r="I5" s="18" t="s">
        <v>146</v>
      </c>
      <c r="J5" s="5"/>
      <c r="K5" s="19"/>
      <c r="L5" s="24" t="s">
        <v>147</v>
      </c>
    </row>
    <row r="6" spans="2:12" ht="14.5">
      <c r="B6" s="162" t="s">
        <v>253</v>
      </c>
      <c r="C6" s="161">
        <v>0.25385006931877552</v>
      </c>
      <c r="D6" s="161">
        <v>0</v>
      </c>
      <c r="E6" s="161">
        <v>0</v>
      </c>
      <c r="F6" s="163" t="s">
        <v>134</v>
      </c>
      <c r="G6" s="159"/>
      <c r="H6" s="4"/>
      <c r="I6" s="5"/>
      <c r="J6" s="5"/>
      <c r="K6" s="19"/>
      <c r="L6" s="19"/>
    </row>
    <row r="7" spans="2:12" ht="14.5">
      <c r="B7" s="162" t="s">
        <v>254</v>
      </c>
      <c r="C7" s="161">
        <v>0</v>
      </c>
      <c r="D7" s="161">
        <v>0</v>
      </c>
      <c r="E7" s="161">
        <v>0.17875708603712337</v>
      </c>
      <c r="F7" s="163" t="s">
        <v>134</v>
      </c>
      <c r="G7" s="159"/>
      <c r="H7" s="4"/>
      <c r="I7" s="19" t="s">
        <v>271</v>
      </c>
      <c r="J7" s="29"/>
      <c r="K7" s="19" t="s">
        <v>149</v>
      </c>
      <c r="L7" s="30" t="s">
        <v>85</v>
      </c>
    </row>
    <row r="8" spans="2:12" ht="14.5">
      <c r="B8" s="162" t="s">
        <v>255</v>
      </c>
      <c r="C8" s="161">
        <v>0.29231221326052342</v>
      </c>
      <c r="D8" s="161">
        <v>0</v>
      </c>
      <c r="E8" s="161">
        <v>0</v>
      </c>
      <c r="F8" s="163" t="s">
        <v>134</v>
      </c>
      <c r="G8" s="159"/>
      <c r="H8" s="4"/>
      <c r="I8" s="19" t="s">
        <v>272</v>
      </c>
      <c r="J8" s="29"/>
      <c r="K8" s="19" t="s">
        <v>149</v>
      </c>
      <c r="L8" s="30" t="s">
        <v>86</v>
      </c>
    </row>
    <row r="9" spans="2:12" ht="14.5">
      <c r="B9" s="162" t="s">
        <v>256</v>
      </c>
      <c r="C9" s="161">
        <v>0</v>
      </c>
      <c r="D9" s="161">
        <v>0</v>
      </c>
      <c r="E9" s="161">
        <v>4.8312780338802151E-3</v>
      </c>
      <c r="F9" s="163" t="s">
        <v>134</v>
      </c>
      <c r="G9" s="159"/>
      <c r="H9" s="4"/>
      <c r="I9" s="19" t="s">
        <v>273</v>
      </c>
      <c r="J9" s="29"/>
      <c r="K9" s="19" t="s">
        <v>149</v>
      </c>
      <c r="L9" s="30" t="s">
        <v>87</v>
      </c>
    </row>
    <row r="10" spans="2:12" ht="14.5">
      <c r="B10" s="162" t="s">
        <v>257</v>
      </c>
      <c r="C10" s="161">
        <v>9.2309112677135971E-2</v>
      </c>
      <c r="D10" s="161">
        <v>0.33329999999999999</v>
      </c>
      <c r="E10" s="161">
        <v>1.4493818623452601E-2</v>
      </c>
      <c r="F10" s="163" t="s">
        <v>92</v>
      </c>
      <c r="G10" s="159"/>
      <c r="H10" s="4"/>
      <c r="I10" s="19" t="s">
        <v>274</v>
      </c>
      <c r="J10" s="29"/>
      <c r="K10" s="19" t="s">
        <v>149</v>
      </c>
      <c r="L10" s="30" t="s">
        <v>88</v>
      </c>
    </row>
    <row r="11" spans="2:12" ht="14.5">
      <c r="B11" s="162" t="s">
        <v>258</v>
      </c>
      <c r="C11" s="161">
        <v>4.6154553186350776E-2</v>
      </c>
      <c r="D11" s="161">
        <v>0.33329999999999999</v>
      </c>
      <c r="E11" s="161">
        <v>0.10145672417289299</v>
      </c>
      <c r="F11" s="163" t="s">
        <v>104</v>
      </c>
      <c r="G11" s="159"/>
      <c r="H11" s="4"/>
      <c r="I11" s="4"/>
    </row>
    <row r="12" spans="2:12" ht="14.5">
      <c r="B12" s="162" t="s">
        <v>259</v>
      </c>
      <c r="C12" s="161">
        <v>6.1539406349945841E-2</v>
      </c>
      <c r="D12" s="161">
        <v>0.33329999999999999</v>
      </c>
      <c r="E12" s="161">
        <v>6.7637811987745183E-2</v>
      </c>
      <c r="F12" s="163" t="s">
        <v>104</v>
      </c>
      <c r="G12" s="159"/>
      <c r="H12" s="4"/>
      <c r="I12" s="4"/>
    </row>
    <row r="13" spans="2:12" ht="14.5">
      <c r="B13" s="162" t="s">
        <v>260</v>
      </c>
      <c r="C13" s="161">
        <v>1.5384853163595065E-2</v>
      </c>
      <c r="D13" s="161">
        <v>0</v>
      </c>
      <c r="E13" s="161">
        <v>0</v>
      </c>
      <c r="F13" s="163" t="s">
        <v>134</v>
      </c>
      <c r="G13" s="159"/>
      <c r="H13" s="4"/>
      <c r="I13" s="4"/>
    </row>
    <row r="14" spans="2:12" ht="14.5">
      <c r="B14" s="162" t="s">
        <v>261</v>
      </c>
      <c r="C14" s="161">
        <v>0</v>
      </c>
      <c r="D14" s="161">
        <v>0</v>
      </c>
      <c r="E14" s="161">
        <v>0.1111192740493782</v>
      </c>
      <c r="F14" s="163" t="s">
        <v>134</v>
      </c>
      <c r="G14" s="159"/>
      <c r="H14" s="4"/>
      <c r="I14" s="4"/>
    </row>
    <row r="15" spans="2:12" ht="14.5">
      <c r="B15" s="162" t="s">
        <v>262</v>
      </c>
      <c r="C15" s="161">
        <v>0</v>
      </c>
      <c r="D15" s="161">
        <v>0</v>
      </c>
      <c r="E15" s="161">
        <v>0.21740727316051378</v>
      </c>
      <c r="F15" s="163" t="s">
        <v>134</v>
      </c>
      <c r="G15" s="159"/>
      <c r="H15" s="4"/>
      <c r="I15" s="4"/>
    </row>
    <row r="16" spans="2:12" ht="14.5">
      <c r="B16" s="162" t="s">
        <v>263</v>
      </c>
      <c r="C16" s="161">
        <v>0.1000015376828249</v>
      </c>
      <c r="D16" s="161">
        <v>0</v>
      </c>
      <c r="E16" s="161">
        <v>1.4493818623452601E-2</v>
      </c>
      <c r="F16" s="163" t="s">
        <v>92</v>
      </c>
      <c r="G16" s="159"/>
      <c r="H16" s="4"/>
      <c r="I16" s="4"/>
    </row>
    <row r="17" spans="2:12" ht="14.5">
      <c r="B17" s="162" t="s">
        <v>264</v>
      </c>
      <c r="C17" s="161">
        <v>8.4616687671447047E-2</v>
      </c>
      <c r="D17" s="161">
        <v>0</v>
      </c>
      <c r="E17" s="161">
        <v>0</v>
      </c>
      <c r="F17" s="163" t="s">
        <v>134</v>
      </c>
      <c r="G17" s="159"/>
      <c r="H17" s="4"/>
      <c r="I17" s="4"/>
    </row>
    <row r="18" spans="2:12" ht="14.5">
      <c r="B18" s="162" t="s">
        <v>265</v>
      </c>
      <c r="C18" s="161">
        <v>0</v>
      </c>
      <c r="D18" s="161">
        <v>0</v>
      </c>
      <c r="E18" s="161">
        <v>3.3818912185147806E-2</v>
      </c>
      <c r="F18" s="163" t="s">
        <v>134</v>
      </c>
      <c r="G18" s="159"/>
      <c r="H18" s="4"/>
      <c r="I18" s="4"/>
    </row>
    <row r="19" spans="2:12" ht="14.5">
      <c r="B19" s="162" t="s">
        <v>266</v>
      </c>
      <c r="C19" s="161">
        <v>3.8462134485096264E-2</v>
      </c>
      <c r="D19" s="161">
        <v>0</v>
      </c>
      <c r="E19" s="161">
        <v>4.8312730808600407E-2</v>
      </c>
      <c r="F19" s="163" t="s">
        <v>92</v>
      </c>
      <c r="G19" s="159"/>
      <c r="H19" s="4"/>
      <c r="I19" s="4"/>
    </row>
    <row r="20" spans="2:12" ht="14.5">
      <c r="B20" s="162" t="s">
        <v>267</v>
      </c>
      <c r="C20" s="161">
        <v>0</v>
      </c>
      <c r="D20" s="161">
        <v>0</v>
      </c>
      <c r="E20" s="161">
        <v>9.184403922127124E-2</v>
      </c>
      <c r="F20" s="163" t="s">
        <v>134</v>
      </c>
      <c r="G20" s="159"/>
      <c r="I20" s="1"/>
    </row>
    <row r="21" spans="2:12" ht="14.5">
      <c r="B21" s="162" t="s">
        <v>268</v>
      </c>
      <c r="C21" s="161">
        <v>0</v>
      </c>
      <c r="D21" s="161">
        <v>0</v>
      </c>
      <c r="E21" s="161">
        <v>5.7809078715183142E-2</v>
      </c>
      <c r="F21" s="163" t="s">
        <v>134</v>
      </c>
      <c r="G21" s="159"/>
    </row>
    <row r="22" spans="2:12" ht="14.5">
      <c r="B22" s="162" t="s">
        <v>269</v>
      </c>
      <c r="C22" s="161">
        <v>0</v>
      </c>
      <c r="D22" s="161">
        <v>0</v>
      </c>
      <c r="E22" s="161">
        <v>5.7975274493810403E-2</v>
      </c>
      <c r="F22" s="163" t="s">
        <v>134</v>
      </c>
      <c r="G22" s="159"/>
    </row>
    <row r="23" spans="2:12" ht="14.5">
      <c r="B23" s="162" t="s">
        <v>270</v>
      </c>
      <c r="C23" s="161">
        <v>1.5384853163595065E-2</v>
      </c>
      <c r="D23" s="161">
        <v>0</v>
      </c>
      <c r="E23" s="161">
        <v>0</v>
      </c>
      <c r="F23" s="163" t="s">
        <v>134</v>
      </c>
      <c r="G23" s="159"/>
    </row>
    <row r="24" spans="2:12" ht="14.5">
      <c r="B24" s="159"/>
      <c r="C24" s="159"/>
      <c r="D24" s="159"/>
      <c r="E24" s="159"/>
      <c r="F24" s="159"/>
      <c r="G24" s="159"/>
    </row>
    <row r="25" spans="2:12" ht="14.5">
      <c r="B25" s="159"/>
      <c r="C25" s="159"/>
      <c r="D25" s="159"/>
      <c r="E25" s="159"/>
      <c r="F25" s="159"/>
      <c r="G25" s="159"/>
    </row>
    <row r="26" spans="2:12" ht="14.5">
      <c r="B26" s="22" t="s">
        <v>153</v>
      </c>
      <c r="C26" s="5"/>
      <c r="D26" s="5"/>
      <c r="E26" s="5"/>
      <c r="F26" s="5"/>
      <c r="G26" s="5"/>
    </row>
    <row r="27" spans="2:12" ht="14.5">
      <c r="B27" s="23" t="s">
        <v>145</v>
      </c>
      <c r="C27" s="5"/>
      <c r="D27" s="5"/>
      <c r="E27" s="5"/>
      <c r="F27" s="5"/>
      <c r="G27" s="5"/>
      <c r="I27" s="18" t="s">
        <v>146</v>
      </c>
      <c r="J27" s="19"/>
      <c r="K27" s="19"/>
      <c r="L27" s="24" t="s">
        <v>147</v>
      </c>
    </row>
    <row r="28" spans="2:12" ht="14.5">
      <c r="B28" s="5"/>
      <c r="C28" s="24" t="s">
        <v>121</v>
      </c>
      <c r="D28" s="19"/>
      <c r="E28" s="19"/>
      <c r="F28" s="19"/>
      <c r="G28" s="5"/>
      <c r="I28" s="19"/>
      <c r="J28" s="28"/>
      <c r="K28" s="19"/>
      <c r="L28" s="19"/>
    </row>
    <row r="29" spans="2:12" ht="14.5">
      <c r="B29" s="5"/>
      <c r="C29" s="19"/>
      <c r="D29" s="19" t="s">
        <v>122</v>
      </c>
      <c r="E29" s="19"/>
      <c r="F29" s="19"/>
      <c r="G29" s="5"/>
      <c r="I29" s="26" t="s">
        <v>148</v>
      </c>
      <c r="J29" s="26">
        <v>-0.44500000000000001</v>
      </c>
      <c r="K29" s="19" t="s">
        <v>149</v>
      </c>
      <c r="L29" s="3" t="s">
        <v>89</v>
      </c>
    </row>
    <row r="30" spans="2:12" ht="14.5">
      <c r="B30" s="5"/>
      <c r="C30" s="5"/>
      <c r="D30" s="19" t="s">
        <v>38</v>
      </c>
      <c r="E30" s="19" t="s">
        <v>123</v>
      </c>
      <c r="F30" s="19" t="s">
        <v>97</v>
      </c>
      <c r="G30" s="5"/>
      <c r="I30" s="25" t="s">
        <v>150</v>
      </c>
      <c r="J30" s="25">
        <v>5.8999999999999997E-2</v>
      </c>
      <c r="K30" s="19" t="s">
        <v>149</v>
      </c>
      <c r="L30" s="3" t="s">
        <v>90</v>
      </c>
    </row>
    <row r="31" spans="2:12" ht="14.5">
      <c r="B31" s="5"/>
      <c r="C31" s="19" t="s">
        <v>38</v>
      </c>
      <c r="D31" s="19">
        <v>1</v>
      </c>
      <c r="E31" s="25">
        <v>5.8999999999999997E-2</v>
      </c>
      <c r="F31" s="26">
        <v>-0.44500000000000001</v>
      </c>
      <c r="G31" s="5"/>
      <c r="I31" s="27" t="s">
        <v>151</v>
      </c>
      <c r="J31" s="27">
        <v>4.1000000000000002E-2</v>
      </c>
      <c r="K31" s="19" t="s">
        <v>149</v>
      </c>
      <c r="L31" s="3" t="s">
        <v>91</v>
      </c>
    </row>
    <row r="32" spans="2:12" ht="14.5">
      <c r="B32" s="5"/>
      <c r="C32" s="19" t="s">
        <v>123</v>
      </c>
      <c r="D32" s="19">
        <v>5.8999999999999997E-2</v>
      </c>
      <c r="E32" s="19">
        <v>1</v>
      </c>
      <c r="F32" s="27">
        <v>4.1000000000000002E-2</v>
      </c>
      <c r="G32" s="5"/>
    </row>
    <row r="33" spans="2:7" ht="14.5">
      <c r="B33" s="5"/>
      <c r="C33" s="19" t="s">
        <v>97</v>
      </c>
      <c r="D33" s="19">
        <v>-0.44500000000000001</v>
      </c>
      <c r="E33" s="19">
        <v>4.1000000000000002E-2</v>
      </c>
      <c r="F33" s="19">
        <v>1</v>
      </c>
      <c r="G33" s="5"/>
    </row>
    <row r="34" spans="2:7" ht="14.5">
      <c r="B34" s="5"/>
      <c r="C34" s="19" t="s">
        <v>124</v>
      </c>
      <c r="D34" s="19"/>
      <c r="E34" s="19"/>
      <c r="F34" s="19"/>
      <c r="G34" s="5"/>
    </row>
  </sheetData>
  <pageMargins left="0" right="0" top="0" bottom="0" header="0" footer="0"/>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6"/>
  <sheetViews>
    <sheetView topLeftCell="A40" workbookViewId="0">
      <selection activeCell="E10" sqref="E10"/>
    </sheetView>
  </sheetViews>
  <sheetFormatPr defaultColWidth="10.6640625" defaultRowHeight="14.5"/>
  <cols>
    <col min="1" max="1" width="10.6640625" style="32"/>
    <col min="2" max="2" width="32.5" style="32" customWidth="1"/>
    <col min="3" max="16384" width="10.6640625" style="32"/>
  </cols>
  <sheetData>
    <row r="1" spans="1:3">
      <c r="A1" s="31" t="s">
        <v>126</v>
      </c>
    </row>
    <row r="3" spans="1:3">
      <c r="A3" s="153" t="s">
        <v>127</v>
      </c>
      <c r="B3" s="154"/>
      <c r="C3" s="154"/>
    </row>
    <row r="4" spans="1:3">
      <c r="A4" s="51" t="s">
        <v>36</v>
      </c>
      <c r="B4" s="32" t="s">
        <v>248</v>
      </c>
      <c r="C4" s="57">
        <v>0.183</v>
      </c>
    </row>
    <row r="5" spans="1:3">
      <c r="A5" s="51" t="s">
        <v>37</v>
      </c>
      <c r="B5" s="32" t="s">
        <v>249</v>
      </c>
      <c r="C5" s="57">
        <v>0.34</v>
      </c>
    </row>
    <row r="6" spans="1:3">
      <c r="A6" s="51" t="s">
        <v>128</v>
      </c>
      <c r="B6" s="32" t="s">
        <v>250</v>
      </c>
      <c r="C6" s="48">
        <v>0.94199999999999995</v>
      </c>
    </row>
    <row r="7" spans="1:3">
      <c r="A7" s="58"/>
      <c r="B7" s="34"/>
      <c r="C7" s="34"/>
    </row>
    <row r="8" spans="1:3">
      <c r="A8" s="155" t="s">
        <v>129</v>
      </c>
      <c r="B8" s="34"/>
      <c r="C8" s="34"/>
    </row>
    <row r="9" spans="1:3">
      <c r="A9" s="58"/>
      <c r="B9" s="34"/>
      <c r="C9" s="34"/>
    </row>
    <row r="10" spans="1:3">
      <c r="A10" s="51" t="s">
        <v>130</v>
      </c>
      <c r="B10" s="32" t="s">
        <v>251</v>
      </c>
      <c r="C10" s="42">
        <v>1</v>
      </c>
    </row>
    <row r="12" spans="1:3">
      <c r="B12" s="156" t="s">
        <v>157</v>
      </c>
    </row>
    <row r="14" spans="1:3" s="158" customFormat="1" ht="15.75" customHeight="1">
      <c r="A14" s="99"/>
      <c r="B14" s="157" t="s">
        <v>252</v>
      </c>
    </row>
    <row r="15" spans="1:3" s="158" customFormat="1" ht="15.75" customHeight="1">
      <c r="A15" s="99"/>
      <c r="B15" s="157"/>
    </row>
    <row r="16" spans="1:3">
      <c r="B16" s="105" t="s">
        <v>173</v>
      </c>
    </row>
    <row r="17" spans="2:2">
      <c r="B17" s="105" t="s">
        <v>174</v>
      </c>
    </row>
    <row r="18" spans="2:2">
      <c r="B18" s="105" t="s">
        <v>175</v>
      </c>
    </row>
    <row r="19" spans="2:2">
      <c r="B19" s="105" t="s">
        <v>176</v>
      </c>
    </row>
    <row r="20" spans="2:2">
      <c r="B20" s="105" t="s">
        <v>177</v>
      </c>
    </row>
    <row r="21" spans="2:2">
      <c r="B21" s="105" t="s">
        <v>178</v>
      </c>
    </row>
    <row r="22" spans="2:2">
      <c r="B22" s="145" t="s">
        <v>228</v>
      </c>
    </row>
    <row r="23" spans="2:2">
      <c r="B23" s="105" t="s">
        <v>179</v>
      </c>
    </row>
    <row r="24" spans="2:2">
      <c r="B24" s="106" t="s">
        <v>180</v>
      </c>
    </row>
    <row r="25" spans="2:2">
      <c r="B25" s="105" t="s">
        <v>181</v>
      </c>
    </row>
    <row r="26" spans="2:2">
      <c r="B26" s="105" t="s">
        <v>182</v>
      </c>
    </row>
    <row r="27" spans="2:2">
      <c r="B27" s="105" t="s">
        <v>183</v>
      </c>
    </row>
    <row r="28" spans="2:2">
      <c r="B28" s="105" t="s">
        <v>184</v>
      </c>
    </row>
    <row r="29" spans="2:2">
      <c r="B29" s="105" t="s">
        <v>185</v>
      </c>
    </row>
    <row r="30" spans="2:2">
      <c r="B30" s="105" t="s">
        <v>186</v>
      </c>
    </row>
    <row r="31" spans="2:2">
      <c r="B31" s="105" t="s">
        <v>187</v>
      </c>
    </row>
    <row r="32" spans="2:2" s="19" customFormat="1">
      <c r="B32" s="146" t="s">
        <v>229</v>
      </c>
    </row>
    <row r="33" spans="2:2">
      <c r="B33" s="105" t="s">
        <v>191</v>
      </c>
    </row>
    <row r="34" spans="2:2">
      <c r="B34" s="105" t="s">
        <v>192</v>
      </c>
    </row>
    <row r="35" spans="2:2">
      <c r="B35" s="105" t="s">
        <v>193</v>
      </c>
    </row>
    <row r="36" spans="2:2">
      <c r="B36" s="105" t="s">
        <v>194</v>
      </c>
    </row>
    <row r="37" spans="2:2">
      <c r="B37" s="105" t="s">
        <v>195</v>
      </c>
    </row>
    <row r="38" spans="2:2">
      <c r="B38" s="105" t="s">
        <v>196</v>
      </c>
    </row>
    <row r="39" spans="2:2">
      <c r="B39" s="105" t="s">
        <v>188</v>
      </c>
    </row>
    <row r="40" spans="2:2">
      <c r="B40" s="105" t="s">
        <v>189</v>
      </c>
    </row>
    <row r="41" spans="2:2">
      <c r="B41" s="105" t="s">
        <v>190</v>
      </c>
    </row>
    <row r="42" spans="2:2">
      <c r="B42" s="105" t="s">
        <v>172</v>
      </c>
    </row>
    <row r="43" spans="2:2">
      <c r="B43" s="105" t="s">
        <v>197</v>
      </c>
    </row>
    <row r="44" spans="2:2">
      <c r="B44" s="105" t="s">
        <v>198</v>
      </c>
    </row>
    <row r="45" spans="2:2">
      <c r="B45" s="105" t="s">
        <v>199</v>
      </c>
    </row>
    <row r="46" spans="2:2">
      <c r="B46" s="105" t="s">
        <v>200</v>
      </c>
    </row>
    <row r="47" spans="2:2">
      <c r="B47" s="106" t="s">
        <v>201</v>
      </c>
    </row>
    <row r="48" spans="2:2">
      <c r="B48" s="105" t="s">
        <v>202</v>
      </c>
    </row>
    <row r="49" spans="2:2">
      <c r="B49" s="105" t="s">
        <v>203</v>
      </c>
    </row>
    <row r="50" spans="2:2">
      <c r="B50" s="105" t="s">
        <v>204</v>
      </c>
    </row>
    <row r="51" spans="2:2">
      <c r="B51" s="105" t="s">
        <v>205</v>
      </c>
    </row>
    <row r="52" spans="2:2">
      <c r="B52" s="105" t="s">
        <v>206</v>
      </c>
    </row>
    <row r="53" spans="2:2">
      <c r="B53" s="105" t="s">
        <v>207</v>
      </c>
    </row>
    <row r="54" spans="2:2">
      <c r="B54" s="105" t="s">
        <v>208</v>
      </c>
    </row>
    <row r="55" spans="2:2">
      <c r="B55" s="147" t="s">
        <v>230</v>
      </c>
    </row>
    <row r="56" spans="2:2">
      <c r="B56" s="148" t="s">
        <v>231</v>
      </c>
    </row>
    <row r="57" spans="2:2">
      <c r="B57" s="145" t="s">
        <v>232</v>
      </c>
    </row>
    <row r="58" spans="2:2">
      <c r="B58" s="105" t="s">
        <v>209</v>
      </c>
    </row>
    <row r="60" spans="2:2">
      <c r="B60" s="149" t="s">
        <v>233</v>
      </c>
    </row>
    <row r="61" spans="2:2">
      <c r="B61" s="150"/>
    </row>
    <row r="62" spans="2:2">
      <c r="B62" s="151" t="s">
        <v>234</v>
      </c>
    </row>
    <row r="63" spans="2:2">
      <c r="B63" s="152" t="s">
        <v>235</v>
      </c>
    </row>
    <row r="64" spans="2:2">
      <c r="B64" s="152" t="s">
        <v>236</v>
      </c>
    </row>
    <row r="65" spans="2:2">
      <c r="B65" s="152" t="s">
        <v>237</v>
      </c>
    </row>
    <row r="66" spans="2:2">
      <c r="B66" s="152" t="s">
        <v>238</v>
      </c>
    </row>
    <row r="67" spans="2:2">
      <c r="B67" s="152" t="s">
        <v>239</v>
      </c>
    </row>
    <row r="68" spans="2:2">
      <c r="B68" s="152" t="s">
        <v>240</v>
      </c>
    </row>
    <row r="69" spans="2:2">
      <c r="B69" s="152" t="s">
        <v>241</v>
      </c>
    </row>
    <row r="70" spans="2:2">
      <c r="B70" s="152" t="s">
        <v>242</v>
      </c>
    </row>
    <row r="71" spans="2:2">
      <c r="B71" s="152" t="s">
        <v>243</v>
      </c>
    </row>
    <row r="72" spans="2:2">
      <c r="B72" s="152" t="s">
        <v>244</v>
      </c>
    </row>
    <row r="73" spans="2:2">
      <c r="B73" s="152" t="s">
        <v>245</v>
      </c>
    </row>
    <row r="74" spans="2:2">
      <c r="B74" s="152" t="s">
        <v>246</v>
      </c>
    </row>
    <row r="75" spans="2:2">
      <c r="B75" s="152" t="s">
        <v>247</v>
      </c>
    </row>
    <row r="76" spans="2:2">
      <c r="B76" s="19"/>
    </row>
  </sheetData>
  <sortState ref="B16:B58">
    <sortCondition ref="B58"/>
  </sortState>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Z40"/>
  <sheetViews>
    <sheetView zoomScaleNormal="100" workbookViewId="0">
      <selection activeCell="M7" sqref="M7"/>
    </sheetView>
  </sheetViews>
  <sheetFormatPr defaultColWidth="8.83203125" defaultRowHeight="14.5"/>
  <cols>
    <col min="1" max="1" width="12.5" style="60" customWidth="1"/>
    <col min="2" max="2" width="15.5" style="63" customWidth="1"/>
    <col min="3" max="3" width="11.83203125" style="60" customWidth="1"/>
    <col min="4" max="4" width="13.33203125" style="60" customWidth="1"/>
    <col min="5" max="5" width="13.83203125" style="61" customWidth="1"/>
    <col min="6" max="6" width="11.83203125" style="60" customWidth="1"/>
    <col min="7" max="7" width="13.33203125" style="60" customWidth="1"/>
    <col min="8" max="8" width="14.5" style="60" customWidth="1"/>
    <col min="9" max="9" width="15.1640625" style="61" customWidth="1"/>
    <col min="10" max="11" width="14.5" style="60" customWidth="1"/>
    <col min="12" max="12" width="16.83203125" style="60" customWidth="1"/>
    <col min="13" max="13" width="14.1640625" style="60" customWidth="1"/>
    <col min="14" max="14" width="13.1640625" style="60" customWidth="1"/>
    <col min="15" max="15" width="12.5" style="60" customWidth="1"/>
    <col min="16" max="21" width="8.83203125" style="60"/>
    <col min="22" max="22" width="11.5" style="60" bestFit="1" customWidth="1"/>
    <col min="23" max="23" width="9.6640625" style="60" customWidth="1"/>
    <col min="24" max="16384" width="8.83203125" style="60"/>
  </cols>
  <sheetData>
    <row r="1" spans="2:52">
      <c r="B1" s="59" t="s">
        <v>125</v>
      </c>
      <c r="Q1" s="62"/>
      <c r="R1" s="62"/>
      <c r="S1" s="62"/>
      <c r="T1" s="62"/>
      <c r="U1" s="62"/>
      <c r="V1" s="62"/>
      <c r="W1" s="62"/>
    </row>
    <row r="2" spans="2:52">
      <c r="Q2" s="62"/>
      <c r="R2" s="62"/>
      <c r="S2" s="62"/>
      <c r="T2" s="62"/>
      <c r="U2" s="62"/>
      <c r="V2" s="62"/>
      <c r="W2" s="62"/>
    </row>
    <row r="3" spans="2:52" s="65" customFormat="1" ht="21.75" customHeight="1">
      <c r="B3" s="64"/>
      <c r="D3" s="199" t="s">
        <v>0</v>
      </c>
      <c r="E3" s="199"/>
      <c r="F3" s="199" t="s">
        <v>1</v>
      </c>
      <c r="G3" s="199"/>
      <c r="H3" s="199" t="s">
        <v>0</v>
      </c>
      <c r="I3" s="199"/>
      <c r="J3" s="199" t="s">
        <v>1</v>
      </c>
      <c r="K3" s="199"/>
      <c r="L3" s="199" t="s">
        <v>0</v>
      </c>
      <c r="M3" s="199"/>
      <c r="N3" s="199" t="s">
        <v>1</v>
      </c>
      <c r="O3" s="199"/>
      <c r="Q3" s="131" t="s">
        <v>132</v>
      </c>
      <c r="R3" s="66"/>
      <c r="S3" s="66"/>
      <c r="T3" s="66"/>
      <c r="U3" s="66"/>
      <c r="V3" s="67"/>
      <c r="W3" s="67"/>
    </row>
    <row r="4" spans="2:52" s="69" customFormat="1">
      <c r="B4" s="68" t="s">
        <v>2</v>
      </c>
      <c r="D4" s="69" t="s">
        <v>38</v>
      </c>
      <c r="E4" s="70" t="s">
        <v>96</v>
      </c>
      <c r="F4" s="69" t="s">
        <v>38</v>
      </c>
      <c r="G4" s="69" t="s">
        <v>96</v>
      </c>
      <c r="H4" s="69" t="s">
        <v>38</v>
      </c>
      <c r="I4" s="70" t="s">
        <v>96</v>
      </c>
      <c r="J4" s="69" t="s">
        <v>38</v>
      </c>
      <c r="K4" s="69" t="s">
        <v>96</v>
      </c>
      <c r="L4" s="69" t="s">
        <v>38</v>
      </c>
      <c r="M4" s="69" t="s">
        <v>96</v>
      </c>
      <c r="N4" s="69" t="s">
        <v>38</v>
      </c>
      <c r="O4" s="69" t="s">
        <v>96</v>
      </c>
      <c r="Q4" s="71"/>
      <c r="R4" s="71"/>
      <c r="S4" s="71"/>
      <c r="T4" s="71"/>
      <c r="U4" s="71"/>
      <c r="V4" s="71"/>
      <c r="W4" s="71"/>
    </row>
    <row r="5" spans="2:52">
      <c r="D5" s="197" t="s">
        <v>98</v>
      </c>
      <c r="E5" s="198"/>
      <c r="F5" s="198"/>
      <c r="G5" s="198"/>
      <c r="H5" s="197" t="s">
        <v>4</v>
      </c>
      <c r="I5" s="197"/>
      <c r="J5" s="197"/>
      <c r="K5" s="197"/>
      <c r="L5" s="197" t="s">
        <v>5</v>
      </c>
      <c r="M5" s="197"/>
      <c r="N5" s="197"/>
      <c r="O5" s="197"/>
      <c r="Q5" s="71" t="s">
        <v>6</v>
      </c>
      <c r="R5" s="71"/>
      <c r="S5" s="62"/>
      <c r="T5" s="62"/>
      <c r="U5" s="62"/>
      <c r="V5" s="62"/>
      <c r="W5" s="62"/>
    </row>
    <row r="6" spans="2:52">
      <c r="B6" s="68" t="s">
        <v>7</v>
      </c>
      <c r="D6" s="197">
        <v>1994</v>
      </c>
      <c r="E6" s="197"/>
      <c r="F6" s="197"/>
      <c r="G6" s="197"/>
      <c r="H6" s="197">
        <v>2002</v>
      </c>
      <c r="I6" s="197"/>
      <c r="J6" s="197"/>
      <c r="K6" s="197"/>
      <c r="L6" s="197">
        <v>2014</v>
      </c>
      <c r="M6" s="197"/>
      <c r="N6" s="197"/>
      <c r="O6" s="197"/>
      <c r="Q6" s="62"/>
      <c r="R6" s="62"/>
      <c r="S6" s="62"/>
      <c r="T6" s="62"/>
      <c r="U6" s="62"/>
      <c r="V6" s="62"/>
      <c r="W6" s="62"/>
    </row>
    <row r="7" spans="2:52">
      <c r="Q7" s="71" t="s">
        <v>2</v>
      </c>
      <c r="R7" s="71" t="s">
        <v>8</v>
      </c>
      <c r="S7" s="71" t="s">
        <v>9</v>
      </c>
      <c r="T7" s="71" t="s">
        <v>10</v>
      </c>
      <c r="U7" s="71" t="s">
        <v>11</v>
      </c>
      <c r="V7" s="71" t="s">
        <v>120</v>
      </c>
      <c r="W7" s="71" t="s">
        <v>12</v>
      </c>
    </row>
    <row r="8" spans="2:52">
      <c r="B8" s="89" t="s">
        <v>13</v>
      </c>
      <c r="F8" s="72">
        <v>1</v>
      </c>
      <c r="G8" s="72">
        <f>ROUND(AVERAGE(G9:G10),3)</f>
        <v>1</v>
      </c>
      <c r="J8" s="72">
        <v>1</v>
      </c>
      <c r="K8" s="72">
        <f>ROUND(AVERAGE(K9:K10),3)</f>
        <v>1</v>
      </c>
      <c r="L8" s="80"/>
      <c r="M8" s="80"/>
      <c r="N8" s="72">
        <v>1</v>
      </c>
      <c r="O8" s="72">
        <f>ROUND(AVERAGE(O9:O10),3)</f>
        <v>1</v>
      </c>
      <c r="Q8" s="71" t="s">
        <v>38</v>
      </c>
      <c r="R8" s="71" t="s">
        <v>3</v>
      </c>
      <c r="S8" s="62">
        <f>F8</f>
        <v>1</v>
      </c>
      <c r="T8" s="62">
        <f>F12</f>
        <v>1</v>
      </c>
      <c r="U8" s="62">
        <f>F21</f>
        <v>1</v>
      </c>
      <c r="V8" s="62">
        <f>F29</f>
        <v>0.214</v>
      </c>
      <c r="W8" s="62">
        <f>F32</f>
        <v>0.214</v>
      </c>
    </row>
    <row r="9" spans="2:52" ht="15.5">
      <c r="B9" s="63" t="s">
        <v>14</v>
      </c>
      <c r="D9" s="80">
        <v>3</v>
      </c>
      <c r="E9" s="73">
        <v>3</v>
      </c>
      <c r="F9" s="48">
        <f>IF(D9&gt;E9,1,ROUND(D9/E9,3))</f>
        <v>1</v>
      </c>
      <c r="G9" s="48">
        <f>IF(E9&gt;D9,1,ROUND(E9/D9,3))</f>
        <v>1</v>
      </c>
      <c r="H9" s="132">
        <v>3</v>
      </c>
      <c r="I9" s="73">
        <v>3</v>
      </c>
      <c r="J9" s="48">
        <f t="shared" ref="J9:J10" si="0">IF(H9&gt;I9,1,ROUND(H9/I9,3))</f>
        <v>1</v>
      </c>
      <c r="K9" s="48">
        <f t="shared" ref="K9:K10" si="1">IF(I9&gt;H9,1,ROUND(I9/H9,3))</f>
        <v>1</v>
      </c>
      <c r="L9" s="132">
        <v>3</v>
      </c>
      <c r="M9" s="73">
        <v>3</v>
      </c>
      <c r="N9" s="48">
        <f t="shared" ref="N9:N10" si="2">IF(L9&gt;M9,1,ROUND(L9/M9,3))</f>
        <v>1</v>
      </c>
      <c r="O9" s="48">
        <f t="shared" ref="O9:O10" si="3">IF(M9&gt;L9,1,ROUND(M9/L9,3))</f>
        <v>1</v>
      </c>
      <c r="Q9" s="71" t="s">
        <v>97</v>
      </c>
      <c r="R9" s="71" t="s">
        <v>3</v>
      </c>
      <c r="S9" s="62">
        <f>G8</f>
        <v>1</v>
      </c>
      <c r="T9" s="62">
        <f>G12</f>
        <v>0.125</v>
      </c>
      <c r="U9" s="62">
        <f>G21</f>
        <v>1</v>
      </c>
      <c r="V9" s="62">
        <f>G29</f>
        <v>1</v>
      </c>
      <c r="W9" s="62">
        <f>G32</f>
        <v>0.125</v>
      </c>
    </row>
    <row r="10" spans="2:52" ht="15.5">
      <c r="B10" s="63" t="s">
        <v>15</v>
      </c>
      <c r="D10" s="80">
        <v>4</v>
      </c>
      <c r="E10" s="73">
        <v>4</v>
      </c>
      <c r="F10" s="48">
        <f>IF(D10&gt;E10,1,ROUND(D10/E10,3))</f>
        <v>1</v>
      </c>
      <c r="G10" s="48">
        <f>IF(E10&gt;D10,1,ROUND(E10/D10,3))</f>
        <v>1</v>
      </c>
      <c r="H10" s="132">
        <v>4</v>
      </c>
      <c r="I10" s="73">
        <v>4</v>
      </c>
      <c r="J10" s="48">
        <f t="shared" si="0"/>
        <v>1</v>
      </c>
      <c r="K10" s="48">
        <f t="shared" si="1"/>
        <v>1</v>
      </c>
      <c r="L10" s="132">
        <v>4</v>
      </c>
      <c r="M10" s="73">
        <v>4</v>
      </c>
      <c r="N10" s="48">
        <f t="shared" si="2"/>
        <v>1</v>
      </c>
      <c r="O10" s="48">
        <f t="shared" si="3"/>
        <v>1</v>
      </c>
      <c r="Q10" s="71" t="s">
        <v>38</v>
      </c>
      <c r="R10" s="71" t="s">
        <v>16</v>
      </c>
      <c r="S10" s="62">
        <f>J8</f>
        <v>1</v>
      </c>
      <c r="T10" s="75">
        <f>J12</f>
        <v>0.90100000000000002</v>
      </c>
      <c r="U10" s="62">
        <f>J21</f>
        <v>1</v>
      </c>
      <c r="V10" s="62">
        <f>J29</f>
        <v>0.249</v>
      </c>
      <c r="W10" s="62">
        <f>J32</f>
        <v>0.224</v>
      </c>
    </row>
    <row r="11" spans="2:52" ht="15.5">
      <c r="D11" s="80"/>
      <c r="E11" s="73"/>
      <c r="F11" s="65"/>
      <c r="G11" s="65"/>
      <c r="H11" s="132"/>
      <c r="I11" s="73"/>
      <c r="J11" s="65"/>
      <c r="K11" s="65"/>
      <c r="L11" s="132"/>
      <c r="M11" s="133"/>
      <c r="N11" s="65"/>
      <c r="O11" s="65"/>
      <c r="Q11" s="71" t="s">
        <v>97</v>
      </c>
      <c r="R11" s="71" t="s">
        <v>16</v>
      </c>
      <c r="S11" s="62">
        <f>K8</f>
        <v>1</v>
      </c>
      <c r="T11" s="62">
        <f>K12</f>
        <v>0.379</v>
      </c>
      <c r="U11" s="62">
        <f>K21</f>
        <v>1</v>
      </c>
      <c r="V11" s="62">
        <f>K29</f>
        <v>1</v>
      </c>
      <c r="W11" s="62">
        <f>K32</f>
        <v>0.379</v>
      </c>
    </row>
    <row r="12" spans="2:52" ht="15.5">
      <c r="B12" s="89" t="s">
        <v>17</v>
      </c>
      <c r="D12" s="80"/>
      <c r="E12" s="73"/>
      <c r="F12" s="76">
        <f>ROUND(AVERAGE(F13:F19),3)</f>
        <v>1</v>
      </c>
      <c r="G12" s="76">
        <f>ROUND(AVERAGE(G13:G19),3)</f>
        <v>0.125</v>
      </c>
      <c r="H12" s="132"/>
      <c r="I12" s="137"/>
      <c r="J12" s="77">
        <f>ROUND(AVERAGE(J13:J19),3)</f>
        <v>0.90100000000000002</v>
      </c>
      <c r="K12" s="76">
        <f>ROUND(AVERAGE(K13:K19),3)</f>
        <v>0.379</v>
      </c>
      <c r="L12" s="132"/>
      <c r="M12" s="133"/>
      <c r="N12" s="76">
        <f>ROUND(AVERAGE(N13:N19),3)</f>
        <v>0.66</v>
      </c>
      <c r="O12" s="76">
        <f>ROUND(AVERAGE(O13:O19),3)</f>
        <v>0.51700000000000002</v>
      </c>
      <c r="Q12" s="71" t="s">
        <v>38</v>
      </c>
      <c r="R12" s="71" t="s">
        <v>18</v>
      </c>
      <c r="S12" s="62">
        <f>N8</f>
        <v>1</v>
      </c>
      <c r="T12" s="62">
        <f>N12</f>
        <v>0.66</v>
      </c>
      <c r="U12" s="62">
        <f>N21</f>
        <v>1</v>
      </c>
      <c r="V12" s="62">
        <f>N29</f>
        <v>0.16800000000000001</v>
      </c>
      <c r="W12" s="62">
        <f>N32</f>
        <v>0.111</v>
      </c>
    </row>
    <row r="13" spans="2:52" ht="15.5">
      <c r="B13" s="63" t="s">
        <v>19</v>
      </c>
      <c r="D13" s="78">
        <v>701040460</v>
      </c>
      <c r="E13" s="137">
        <v>148336000</v>
      </c>
      <c r="F13" s="48">
        <f t="shared" ref="F13:F19" si="4">IF(D13&gt;E13,1,ROUND(D13/E13,3))</f>
        <v>1</v>
      </c>
      <c r="G13" s="48">
        <f t="shared" ref="G13:G19" si="5">IF(E13&gt;D13,1,ROUND(E13/D13,3))</f>
        <v>0.21199999999999999</v>
      </c>
      <c r="H13" s="58">
        <v>803322096</v>
      </c>
      <c r="I13" s="141">
        <v>145306046</v>
      </c>
      <c r="J13" s="48">
        <f t="shared" ref="J13:J19" si="6">IF(H13&gt;I13,1,ROUND(H13/I13,3))</f>
        <v>1</v>
      </c>
      <c r="K13" s="48">
        <f t="shared" ref="K13:K19" si="7">IF(I13&gt;H13,1,ROUND(I13/H13,3))</f>
        <v>0.18099999999999999</v>
      </c>
      <c r="L13" s="58">
        <v>916754401</v>
      </c>
      <c r="M13" s="134">
        <v>143819666</v>
      </c>
      <c r="N13" s="48">
        <f t="shared" ref="N13:N19" si="8">IF(L13&gt;M13,1,ROUND(L13/M13,3))</f>
        <v>1</v>
      </c>
      <c r="O13" s="48">
        <f t="shared" ref="O13:O19" si="9">IF(M13&gt;L13,1,ROUND(M13/L13,3))</f>
        <v>0.157</v>
      </c>
      <c r="Q13" s="71" t="s">
        <v>97</v>
      </c>
      <c r="R13" s="71" t="s">
        <v>18</v>
      </c>
      <c r="S13" s="62">
        <f>O8</f>
        <v>1</v>
      </c>
      <c r="T13" s="62">
        <f>O12</f>
        <v>0.51700000000000002</v>
      </c>
      <c r="U13" s="62">
        <f>O21</f>
        <v>1</v>
      </c>
      <c r="V13" s="62">
        <f>O29</f>
        <v>1</v>
      </c>
      <c r="W13" s="62">
        <f>O32</f>
        <v>0.51700000000000002</v>
      </c>
    </row>
    <row r="14" spans="2:52">
      <c r="B14" s="63" t="s">
        <v>20</v>
      </c>
      <c r="D14" s="79">
        <v>23024452.93</v>
      </c>
      <c r="E14" s="134">
        <v>17075400</v>
      </c>
      <c r="F14" s="48">
        <f t="shared" si="4"/>
        <v>1</v>
      </c>
      <c r="G14" s="48">
        <f t="shared" si="5"/>
        <v>0.74199999999999999</v>
      </c>
      <c r="H14" s="58">
        <v>23509027.93</v>
      </c>
      <c r="I14" s="134">
        <v>17075400</v>
      </c>
      <c r="J14" s="48">
        <f t="shared" si="6"/>
        <v>1</v>
      </c>
      <c r="K14" s="48">
        <f t="shared" si="7"/>
        <v>0.72599999999999998</v>
      </c>
      <c r="L14" s="58">
        <v>4766922</v>
      </c>
      <c r="M14" s="134">
        <v>17075400</v>
      </c>
      <c r="N14" s="48">
        <f t="shared" si="8"/>
        <v>0.27900000000000003</v>
      </c>
      <c r="O14" s="48">
        <f t="shared" si="9"/>
        <v>1</v>
      </c>
      <c r="Q14" s="71"/>
      <c r="R14" s="71"/>
      <c r="S14" s="62"/>
      <c r="T14" s="62"/>
      <c r="U14" s="62"/>
      <c r="V14" s="62"/>
      <c r="W14" s="62"/>
      <c r="X14" s="80"/>
      <c r="Y14" s="80"/>
      <c r="Z14" s="80"/>
      <c r="AA14" s="80"/>
      <c r="AB14" s="80"/>
      <c r="AC14" s="80"/>
      <c r="AD14" s="80"/>
      <c r="AE14" s="80"/>
      <c r="AF14" s="80"/>
      <c r="AG14" s="80"/>
      <c r="AH14" s="80"/>
      <c r="AI14" s="80"/>
      <c r="AJ14" s="80"/>
      <c r="AK14" s="80"/>
      <c r="AL14" s="80"/>
      <c r="AM14" s="80"/>
      <c r="AN14" s="80"/>
      <c r="AO14" s="80"/>
      <c r="AP14" s="80"/>
      <c r="AQ14" s="80"/>
      <c r="AR14" s="80"/>
      <c r="AS14" s="80"/>
      <c r="AT14" s="80"/>
      <c r="AU14" s="80"/>
      <c r="AV14" s="80"/>
      <c r="AW14" s="80"/>
      <c r="AX14" s="80"/>
      <c r="AY14" s="80"/>
      <c r="AZ14" s="80"/>
    </row>
    <row r="15" spans="2:52" ht="15.5">
      <c r="B15" s="63" t="s">
        <v>21</v>
      </c>
      <c r="D15" s="143">
        <v>15535200000000</v>
      </c>
      <c r="E15" s="134">
        <v>395077301248.46399</v>
      </c>
      <c r="F15" s="48">
        <f t="shared" si="4"/>
        <v>1</v>
      </c>
      <c r="G15" s="48">
        <f t="shared" si="5"/>
        <v>2.5000000000000001E-2</v>
      </c>
      <c r="H15" s="142">
        <v>20962200000000</v>
      </c>
      <c r="I15" s="134">
        <v>345110438692.185</v>
      </c>
      <c r="J15" s="48">
        <f t="shared" si="6"/>
        <v>1</v>
      </c>
      <c r="K15" s="48">
        <f t="shared" si="7"/>
        <v>1.6E-2</v>
      </c>
      <c r="L15" s="135">
        <v>375030870145767</v>
      </c>
      <c r="M15" s="134">
        <v>2063662665171.8899</v>
      </c>
      <c r="N15" s="48">
        <f t="shared" si="8"/>
        <v>1</v>
      </c>
      <c r="O15" s="48">
        <f t="shared" si="9"/>
        <v>6.0000000000000001E-3</v>
      </c>
      <c r="Q15" s="71"/>
      <c r="R15" s="71"/>
      <c r="S15" s="62"/>
      <c r="T15" s="62"/>
      <c r="U15" s="62"/>
      <c r="V15" s="62"/>
      <c r="W15" s="62"/>
      <c r="X15" s="80"/>
      <c r="Y15" s="80"/>
      <c r="Z15" s="80"/>
      <c r="AA15" s="80"/>
      <c r="AB15" s="80"/>
      <c r="AC15" s="80"/>
      <c r="AD15" s="80"/>
      <c r="AE15" s="80"/>
      <c r="AF15" s="80"/>
      <c r="AG15" s="80"/>
      <c r="AH15" s="80"/>
      <c r="AI15" s="80"/>
      <c r="AJ15" s="80"/>
      <c r="AK15" s="80"/>
      <c r="AL15" s="80"/>
      <c r="AM15" s="80"/>
      <c r="AN15" s="80"/>
      <c r="AO15" s="80"/>
      <c r="AP15" s="80"/>
      <c r="AQ15" s="80"/>
      <c r="AR15" s="80"/>
      <c r="AS15" s="80"/>
      <c r="AT15" s="80"/>
      <c r="AU15" s="80"/>
      <c r="AV15" s="80"/>
      <c r="AW15" s="80"/>
      <c r="AX15" s="80"/>
      <c r="AY15" s="80"/>
      <c r="AZ15" s="80"/>
    </row>
    <row r="16" spans="2:52" ht="15.5">
      <c r="B16" s="63" t="s">
        <v>22</v>
      </c>
      <c r="D16" s="134">
        <v>44.817999999999998</v>
      </c>
      <c r="E16" s="134">
        <v>3.9609999999999999</v>
      </c>
      <c r="F16" s="48">
        <f t="shared" si="4"/>
        <v>1</v>
      </c>
      <c r="G16" s="48">
        <f t="shared" si="5"/>
        <v>8.7999999999999995E-2</v>
      </c>
      <c r="H16" s="136">
        <v>44.250999999999998</v>
      </c>
      <c r="I16" s="141">
        <v>3.4430000000000001</v>
      </c>
      <c r="J16" s="48">
        <f t="shared" si="6"/>
        <v>1</v>
      </c>
      <c r="K16" s="48">
        <f t="shared" si="7"/>
        <v>7.8E-2</v>
      </c>
      <c r="L16" s="136">
        <v>34.954999999999998</v>
      </c>
      <c r="M16" s="134">
        <v>3.504</v>
      </c>
      <c r="N16" s="48">
        <f t="shared" si="8"/>
        <v>1</v>
      </c>
      <c r="O16" s="48">
        <f t="shared" si="9"/>
        <v>0.1</v>
      </c>
      <c r="P16" s="80"/>
      <c r="Q16" s="62"/>
      <c r="R16" s="62"/>
      <c r="S16" s="62"/>
      <c r="T16" s="62"/>
      <c r="U16" s="62"/>
      <c r="V16" s="62"/>
      <c r="W16" s="62"/>
      <c r="X16" s="80"/>
      <c r="Y16" s="80"/>
      <c r="Z16" s="80"/>
      <c r="AA16" s="80"/>
      <c r="AB16" s="80"/>
      <c r="AC16" s="80"/>
      <c r="AD16" s="80"/>
      <c r="AE16" s="80"/>
      <c r="AF16" s="80"/>
      <c r="AG16" s="80"/>
      <c r="AH16" s="80"/>
      <c r="AI16" s="80"/>
      <c r="AJ16" s="80"/>
      <c r="AK16" s="80"/>
      <c r="AL16" s="80"/>
      <c r="AM16" s="80"/>
      <c r="AN16" s="80"/>
      <c r="AO16" s="80"/>
      <c r="AP16" s="80"/>
      <c r="AQ16" s="80"/>
      <c r="AR16" s="80"/>
      <c r="AS16" s="80"/>
      <c r="AT16" s="80"/>
      <c r="AU16" s="80"/>
      <c r="AV16" s="80"/>
      <c r="AW16" s="80"/>
      <c r="AX16" s="80"/>
      <c r="AY16" s="80"/>
      <c r="AZ16" s="80"/>
    </row>
    <row r="17" spans="2:52" ht="15.5">
      <c r="B17" s="63" t="s">
        <v>23</v>
      </c>
      <c r="D17" s="134">
        <v>44.050568830000003</v>
      </c>
      <c r="E17" s="137">
        <v>-12.569755979622199</v>
      </c>
      <c r="F17" s="48">
        <f t="shared" si="4"/>
        <v>1</v>
      </c>
      <c r="G17" s="48">
        <f t="shared" si="5"/>
        <v>-0.28499999999999998</v>
      </c>
      <c r="H17" s="136">
        <v>25.906957179999999</v>
      </c>
      <c r="I17" s="137">
        <v>4.7436698968428699</v>
      </c>
      <c r="J17" s="48">
        <f t="shared" si="6"/>
        <v>1</v>
      </c>
      <c r="K17" s="48">
        <f t="shared" si="7"/>
        <v>0.183</v>
      </c>
      <c r="L17" s="136">
        <v>2.0571419999999998</v>
      </c>
      <c r="M17" s="137">
        <v>0.73860077316310002</v>
      </c>
      <c r="N17" s="48">
        <f t="shared" si="8"/>
        <v>1</v>
      </c>
      <c r="O17" s="48">
        <f t="shared" si="9"/>
        <v>0.35899999999999999</v>
      </c>
      <c r="P17" s="80"/>
      <c r="Q17" s="62"/>
      <c r="R17" s="62"/>
      <c r="S17" s="62"/>
      <c r="T17" s="62"/>
      <c r="U17" s="62"/>
      <c r="V17" s="62"/>
      <c r="W17" s="62"/>
      <c r="X17" s="80"/>
      <c r="Y17" s="80"/>
      <c r="Z17" s="80"/>
      <c r="AA17" s="80"/>
      <c r="AB17" s="80"/>
      <c r="AC17" s="80"/>
      <c r="AD17" s="80"/>
      <c r="AE17" s="80"/>
      <c r="AF17" s="80"/>
      <c r="AG17" s="80"/>
      <c r="AH17" s="80"/>
      <c r="AI17" s="80"/>
      <c r="AJ17" s="80"/>
      <c r="AK17" s="80"/>
      <c r="AL17" s="80"/>
      <c r="AM17" s="80"/>
      <c r="AN17" s="80"/>
      <c r="AO17" s="80"/>
      <c r="AP17" s="80"/>
      <c r="AQ17" s="80"/>
      <c r="AR17" s="80"/>
      <c r="AS17" s="80"/>
      <c r="AT17" s="80"/>
      <c r="AU17" s="80"/>
      <c r="AV17" s="80"/>
      <c r="AW17" s="80"/>
      <c r="AX17" s="80"/>
      <c r="AY17" s="80"/>
      <c r="AZ17" s="80"/>
    </row>
    <row r="18" spans="2:52" ht="15.5">
      <c r="B18" s="63" t="s">
        <v>24</v>
      </c>
      <c r="D18" s="144">
        <v>471571000000</v>
      </c>
      <c r="E18" s="137">
        <v>29680000000</v>
      </c>
      <c r="F18" s="48">
        <f t="shared" si="4"/>
        <v>1</v>
      </c>
      <c r="G18" s="48">
        <f t="shared" si="5"/>
        <v>6.3E-2</v>
      </c>
      <c r="H18" s="134">
        <v>931616000000</v>
      </c>
      <c r="I18" s="137">
        <v>437118000000</v>
      </c>
      <c r="J18" s="48">
        <f t="shared" si="6"/>
        <v>1</v>
      </c>
      <c r="K18" s="48">
        <f t="shared" si="7"/>
        <v>0.46899999999999997</v>
      </c>
      <c r="L18" s="138">
        <v>920807.92976285401</v>
      </c>
      <c r="M18" s="137">
        <v>3250500000000</v>
      </c>
      <c r="N18" s="48">
        <f t="shared" si="8"/>
        <v>0</v>
      </c>
      <c r="O18" s="48">
        <f t="shared" si="9"/>
        <v>1</v>
      </c>
      <c r="P18" s="80"/>
      <c r="Q18" s="62"/>
      <c r="R18" s="62"/>
      <c r="S18" s="62"/>
      <c r="T18" s="62"/>
      <c r="U18" s="62"/>
      <c r="V18" s="62"/>
      <c r="W18" s="62"/>
      <c r="X18" s="80"/>
      <c r="Y18" s="80"/>
      <c r="Z18" s="80"/>
      <c r="AA18" s="80"/>
      <c r="AB18" s="80"/>
      <c r="AC18" s="80"/>
      <c r="AD18" s="80"/>
      <c r="AE18" s="80"/>
      <c r="AF18" s="80"/>
      <c r="AG18" s="80"/>
      <c r="AH18" s="80"/>
      <c r="AI18" s="80"/>
      <c r="AJ18" s="80"/>
      <c r="AK18" s="80"/>
      <c r="AL18" s="80"/>
      <c r="AM18" s="80"/>
      <c r="AN18" s="80"/>
      <c r="AO18" s="80"/>
      <c r="AP18" s="80"/>
      <c r="AQ18" s="80"/>
      <c r="AR18" s="80"/>
      <c r="AS18" s="80"/>
      <c r="AT18" s="80"/>
      <c r="AU18" s="80"/>
      <c r="AV18" s="80"/>
      <c r="AW18" s="80"/>
      <c r="AX18" s="80"/>
      <c r="AY18" s="80"/>
      <c r="AZ18" s="80"/>
    </row>
    <row r="19" spans="2:52" ht="15.5">
      <c r="B19" s="63" t="s">
        <v>25</v>
      </c>
      <c r="D19" s="134">
        <v>1.65</v>
      </c>
      <c r="E19" s="140">
        <v>4.8599999999999997E-2</v>
      </c>
      <c r="F19" s="48">
        <f t="shared" si="4"/>
        <v>1</v>
      </c>
      <c r="G19" s="48">
        <f t="shared" si="5"/>
        <v>2.9000000000000001E-2</v>
      </c>
      <c r="H19" s="139">
        <v>1.23E-2</v>
      </c>
      <c r="I19" s="140">
        <v>4.0399999999999998E-2</v>
      </c>
      <c r="J19" s="48">
        <f t="shared" si="6"/>
        <v>0.30399999999999999</v>
      </c>
      <c r="K19" s="48">
        <f t="shared" si="7"/>
        <v>1</v>
      </c>
      <c r="L19" s="139">
        <v>1.41E-2</v>
      </c>
      <c r="M19" s="140">
        <v>4.1000000000000002E-2</v>
      </c>
      <c r="N19" s="48">
        <f t="shared" si="8"/>
        <v>0.34399999999999997</v>
      </c>
      <c r="O19" s="48">
        <f t="shared" si="9"/>
        <v>1</v>
      </c>
      <c r="P19" s="80"/>
      <c r="Q19" s="62"/>
      <c r="R19" s="62" t="s">
        <v>26</v>
      </c>
      <c r="S19" s="62"/>
      <c r="T19" s="62"/>
      <c r="U19" s="62"/>
      <c r="V19" s="62"/>
      <c r="W19" s="62"/>
      <c r="X19" s="80"/>
      <c r="Y19" s="80"/>
      <c r="Z19" s="80"/>
      <c r="AA19" s="80"/>
      <c r="AB19" s="80"/>
      <c r="AC19" s="80"/>
      <c r="AD19" s="80"/>
      <c r="AE19" s="80"/>
      <c r="AF19" s="80"/>
      <c r="AG19" s="80"/>
      <c r="AH19" s="80"/>
      <c r="AI19" s="80"/>
      <c r="AJ19" s="80"/>
      <c r="AK19" s="80"/>
      <c r="AL19" s="80"/>
      <c r="AM19" s="80"/>
      <c r="AN19" s="80"/>
      <c r="AO19" s="80"/>
      <c r="AP19" s="80"/>
      <c r="AQ19" s="80"/>
      <c r="AR19" s="80"/>
      <c r="AS19" s="80"/>
      <c r="AT19" s="80"/>
      <c r="AU19" s="80"/>
      <c r="AV19" s="80"/>
      <c r="AW19" s="80"/>
      <c r="AX19" s="80"/>
      <c r="AY19" s="80"/>
      <c r="AZ19" s="80"/>
    </row>
    <row r="20" spans="2:52" ht="15.5">
      <c r="D20" s="80"/>
      <c r="E20" s="73"/>
      <c r="F20" s="65"/>
      <c r="G20" s="65"/>
      <c r="H20" s="132"/>
      <c r="I20" s="137"/>
      <c r="J20" s="65"/>
      <c r="K20" s="65"/>
      <c r="L20" s="132"/>
      <c r="M20" s="132"/>
      <c r="N20" s="65"/>
      <c r="O20" s="65"/>
      <c r="Q20" s="62"/>
      <c r="R20" s="62" t="s">
        <v>38</v>
      </c>
      <c r="S20" s="62" t="s">
        <v>97</v>
      </c>
      <c r="T20" s="62"/>
      <c r="U20" s="62"/>
      <c r="V20" s="62"/>
      <c r="W20" s="62"/>
      <c r="X20" s="80"/>
      <c r="Y20" s="80"/>
      <c r="Z20" s="80"/>
      <c r="AA20" s="80"/>
      <c r="AB20" s="80"/>
      <c r="AC20" s="80"/>
      <c r="AD20" s="80"/>
      <c r="AE20" s="80"/>
      <c r="AF20" s="80"/>
      <c r="AG20" s="80"/>
      <c r="AH20" s="80"/>
      <c r="AI20" s="80"/>
      <c r="AJ20" s="80"/>
      <c r="AK20" s="80"/>
      <c r="AL20" s="80"/>
      <c r="AM20" s="80"/>
      <c r="AN20" s="80"/>
      <c r="AO20" s="80"/>
      <c r="AP20" s="80"/>
      <c r="AQ20" s="80"/>
      <c r="AR20" s="80"/>
      <c r="AS20" s="80"/>
      <c r="AT20" s="80"/>
      <c r="AU20" s="80"/>
      <c r="AV20" s="80"/>
      <c r="AW20" s="80"/>
      <c r="AX20" s="80"/>
      <c r="AY20" s="80"/>
      <c r="AZ20" s="80"/>
    </row>
    <row r="21" spans="2:52" ht="15.5">
      <c r="B21" s="89" t="s">
        <v>27</v>
      </c>
      <c r="D21" s="80"/>
      <c r="E21" s="73"/>
      <c r="F21" s="76">
        <f>ROUND(AVERAGE(F22:F23),3)</f>
        <v>1</v>
      </c>
      <c r="G21" s="76">
        <f>ROUND(AVERAGE(G22:G23),3)</f>
        <v>1</v>
      </c>
      <c r="H21" s="132"/>
      <c r="I21" s="137"/>
      <c r="J21" s="76">
        <f>ROUND(AVERAGE(J22:J23),3)</f>
        <v>1</v>
      </c>
      <c r="K21" s="76">
        <f>ROUND(AVERAGE(K22:K23),3)</f>
        <v>1</v>
      </c>
      <c r="L21" s="132"/>
      <c r="M21" s="80"/>
      <c r="N21" s="76">
        <f>ROUND(AVERAGE(N22:N23),3)</f>
        <v>1</v>
      </c>
      <c r="O21" s="76">
        <f>ROUND(AVERAGE(O22:O23),3)</f>
        <v>1</v>
      </c>
      <c r="Q21" s="62" t="s">
        <v>9</v>
      </c>
      <c r="R21" s="62">
        <f>ROUND(AVERAGE(F8,J8,N8),3)</f>
        <v>1</v>
      </c>
      <c r="S21" s="62">
        <f>ROUND(AVERAGE(G8,K8,O8),3)</f>
        <v>1</v>
      </c>
      <c r="T21" s="62"/>
      <c r="U21" s="62"/>
      <c r="V21" s="62"/>
      <c r="W21" s="62"/>
      <c r="X21" s="80"/>
      <c r="Y21" s="80"/>
      <c r="Z21" s="80"/>
      <c r="AA21" s="80"/>
      <c r="AB21" s="80"/>
      <c r="AC21" s="80"/>
      <c r="AD21" s="80"/>
      <c r="AE21" s="80"/>
      <c r="AF21" s="80"/>
      <c r="AG21" s="80"/>
      <c r="AH21" s="80"/>
      <c r="AI21" s="80"/>
      <c r="AJ21" s="80"/>
      <c r="AK21" s="80"/>
      <c r="AL21" s="80"/>
      <c r="AM21" s="80"/>
      <c r="AN21" s="80"/>
      <c r="AO21" s="80"/>
      <c r="AP21" s="80"/>
      <c r="AQ21" s="80"/>
      <c r="AR21" s="80"/>
      <c r="AS21" s="80"/>
      <c r="AT21" s="80"/>
      <c r="AU21" s="80"/>
      <c r="AV21" s="80"/>
      <c r="AW21" s="80"/>
      <c r="AX21" s="80"/>
      <c r="AY21" s="80"/>
      <c r="AZ21" s="80"/>
    </row>
    <row r="22" spans="2:52" ht="15.5">
      <c r="B22" s="63" t="s">
        <v>28</v>
      </c>
      <c r="D22" s="80">
        <v>1</v>
      </c>
      <c r="E22" s="73">
        <v>1</v>
      </c>
      <c r="F22" s="48">
        <f>IF(D22&gt;E22,1,ROUND(D22/E22,3))</f>
        <v>1</v>
      </c>
      <c r="G22" s="48">
        <f>IF(E22&gt;D22,1,ROUND(E22/D22,3))</f>
        <v>1</v>
      </c>
      <c r="H22" s="80">
        <v>1</v>
      </c>
      <c r="I22" s="137">
        <v>1</v>
      </c>
      <c r="J22" s="48">
        <f t="shared" ref="J22:J23" si="10">IF(H22&gt;I22,1,ROUND(H22/I22,3))</f>
        <v>1</v>
      </c>
      <c r="K22" s="48">
        <f t="shared" ref="K22:K23" si="11">IF(I22&gt;H22,1,ROUND(I22/H22,3))</f>
        <v>1</v>
      </c>
      <c r="L22" s="80">
        <v>1</v>
      </c>
      <c r="M22" s="132">
        <v>1</v>
      </c>
      <c r="N22" s="48">
        <f t="shared" ref="N22:N23" si="12">IF(L22&gt;M22,1,ROUND(L22/M22,3))</f>
        <v>1</v>
      </c>
      <c r="O22" s="48">
        <f t="shared" ref="O22:O23" si="13">IF(M22&gt;L22,1,ROUND(M22/L22,3))</f>
        <v>1</v>
      </c>
      <c r="Q22" s="62" t="s">
        <v>10</v>
      </c>
      <c r="R22" s="75">
        <f>ROUND(AVERAGE(F12,J12,N12),3)</f>
        <v>0.85399999999999998</v>
      </c>
      <c r="S22" s="62">
        <f>ROUND(AVERAGE(G12,K12,O12),3)</f>
        <v>0.34</v>
      </c>
      <c r="T22" s="62"/>
      <c r="U22" s="62"/>
      <c r="V22" s="62"/>
      <c r="W22" s="62"/>
      <c r="X22" s="80"/>
      <c r="Y22" s="80"/>
      <c r="Z22" s="80"/>
      <c r="AA22" s="80"/>
      <c r="AB22" s="80"/>
      <c r="AC22" s="80"/>
      <c r="AD22" s="80"/>
      <c r="AE22" s="80"/>
      <c r="AF22" s="80"/>
      <c r="AG22" s="80"/>
      <c r="AH22" s="80"/>
      <c r="AI22" s="80"/>
      <c r="AJ22" s="80"/>
      <c r="AK22" s="80"/>
      <c r="AL22" s="80"/>
      <c r="AM22" s="80"/>
      <c r="AN22" s="80"/>
      <c r="AO22" s="80"/>
      <c r="AP22" s="80"/>
      <c r="AQ22" s="80"/>
      <c r="AR22" s="80"/>
      <c r="AS22" s="80"/>
      <c r="AT22" s="80"/>
      <c r="AU22" s="80"/>
      <c r="AV22" s="80"/>
      <c r="AW22" s="80"/>
      <c r="AX22" s="80"/>
      <c r="AY22" s="80"/>
      <c r="AZ22" s="80"/>
    </row>
    <row r="23" spans="2:52" ht="15.5">
      <c r="B23" s="63" t="s">
        <v>29</v>
      </c>
      <c r="D23" s="80">
        <v>1</v>
      </c>
      <c r="E23" s="73">
        <v>1</v>
      </c>
      <c r="F23" s="48">
        <f>IF(D23&gt;E23,1,ROUND(D23/E23,3))</f>
        <v>1</v>
      </c>
      <c r="G23" s="48">
        <f>IF(E23&gt;D23,1,ROUND(E23/D23,3))</f>
        <v>1</v>
      </c>
      <c r="H23" s="60">
        <v>2</v>
      </c>
      <c r="I23" s="74">
        <v>2</v>
      </c>
      <c r="J23" s="48">
        <f t="shared" si="10"/>
        <v>1</v>
      </c>
      <c r="K23" s="48">
        <f t="shared" si="11"/>
        <v>1</v>
      </c>
      <c r="L23" s="80">
        <v>2</v>
      </c>
      <c r="M23" s="132">
        <v>2</v>
      </c>
      <c r="N23" s="48">
        <f t="shared" si="12"/>
        <v>1</v>
      </c>
      <c r="O23" s="48">
        <f t="shared" si="13"/>
        <v>1</v>
      </c>
      <c r="Q23" s="62" t="s">
        <v>11</v>
      </c>
      <c r="R23" s="62">
        <f>ROUND(AVERAGE(F21,J21,N21),3)</f>
        <v>1</v>
      </c>
      <c r="S23" s="62">
        <f>ROUND(AVERAGE(G21,K21,O21),3)</f>
        <v>1</v>
      </c>
      <c r="T23" s="62"/>
      <c r="U23" s="62"/>
      <c r="V23" s="62"/>
      <c r="W23" s="62"/>
    </row>
    <row r="24" spans="2:52" ht="15.5">
      <c r="C24" s="81" t="s">
        <v>30</v>
      </c>
      <c r="D24" s="81">
        <v>1</v>
      </c>
      <c r="E24" s="82">
        <v>1</v>
      </c>
      <c r="F24" s="81"/>
      <c r="G24" s="81"/>
      <c r="H24" s="81">
        <v>1</v>
      </c>
      <c r="I24" s="83">
        <v>1</v>
      </c>
      <c r="J24" s="81"/>
      <c r="K24" s="81"/>
      <c r="L24" s="81">
        <v>1</v>
      </c>
      <c r="M24" s="81">
        <v>1</v>
      </c>
      <c r="N24" s="81"/>
      <c r="O24" s="81"/>
      <c r="Q24" s="84" t="s">
        <v>120</v>
      </c>
      <c r="R24" s="62">
        <f>ROUND(AVERAGE(F29,J29,N29),3)</f>
        <v>0.21</v>
      </c>
      <c r="S24" s="62">
        <f>ROUND(AVERAGE(G29,K29,O29),3)</f>
        <v>1</v>
      </c>
      <c r="T24" s="62"/>
      <c r="U24" s="62"/>
      <c r="V24" s="62"/>
      <c r="W24" s="62"/>
    </row>
    <row r="25" spans="2:52">
      <c r="C25" s="81" t="s">
        <v>31</v>
      </c>
      <c r="D25" s="81">
        <v>0</v>
      </c>
      <c r="E25" s="81">
        <v>0</v>
      </c>
      <c r="F25" s="81"/>
      <c r="G25" s="81"/>
      <c r="H25" s="81">
        <v>0</v>
      </c>
      <c r="I25" s="81">
        <v>0</v>
      </c>
      <c r="J25" s="81"/>
      <c r="K25" s="81"/>
      <c r="L25" s="81">
        <v>0</v>
      </c>
      <c r="M25" s="81">
        <v>0</v>
      </c>
      <c r="N25" s="81"/>
      <c r="O25" s="81"/>
      <c r="Q25" s="71" t="s">
        <v>32</v>
      </c>
      <c r="R25" s="85">
        <f>ROUND(AVERAGE(F32,J32,N32),3)</f>
        <v>0.183</v>
      </c>
      <c r="S25" s="71">
        <f>ROUND(AVERAGE(G32,K32,O32),3)</f>
        <v>0.34</v>
      </c>
      <c r="T25" s="62"/>
      <c r="U25" s="62"/>
      <c r="V25" s="62"/>
      <c r="W25" s="62"/>
    </row>
    <row r="26" spans="2:52" ht="15.5">
      <c r="C26" s="81" t="s">
        <v>33</v>
      </c>
      <c r="D26" s="81">
        <v>0</v>
      </c>
      <c r="E26" s="82">
        <v>0</v>
      </c>
      <c r="F26" s="81"/>
      <c r="G26" s="81"/>
      <c r="H26" s="81">
        <v>0</v>
      </c>
      <c r="I26" s="83">
        <v>0</v>
      </c>
      <c r="J26" s="81"/>
      <c r="K26" s="81"/>
      <c r="L26" s="81">
        <v>0</v>
      </c>
      <c r="M26" s="81">
        <v>0</v>
      </c>
      <c r="N26" s="81"/>
      <c r="O26" s="81"/>
      <c r="Q26" s="62"/>
      <c r="R26" s="62" t="s">
        <v>34</v>
      </c>
      <c r="S26" s="62" t="s">
        <v>34</v>
      </c>
      <c r="T26" s="62"/>
      <c r="U26" s="62"/>
      <c r="V26" s="62"/>
      <c r="W26" s="62"/>
    </row>
    <row r="27" spans="2:52" ht="15.5">
      <c r="C27" s="81" t="s">
        <v>35</v>
      </c>
      <c r="D27" s="81">
        <v>0</v>
      </c>
      <c r="E27" s="82">
        <v>0</v>
      </c>
      <c r="F27" s="81"/>
      <c r="G27" s="81"/>
      <c r="H27" s="81">
        <v>1</v>
      </c>
      <c r="I27" s="83">
        <v>1</v>
      </c>
      <c r="J27" s="81"/>
      <c r="K27" s="81"/>
      <c r="L27" s="81">
        <v>1</v>
      </c>
      <c r="M27" s="81">
        <v>1</v>
      </c>
      <c r="N27" s="81"/>
      <c r="O27" s="81"/>
      <c r="Q27" s="62"/>
      <c r="R27" s="86" t="s">
        <v>36</v>
      </c>
      <c r="S27" s="86" t="s">
        <v>37</v>
      </c>
      <c r="T27" s="62"/>
      <c r="U27" s="62"/>
      <c r="V27" s="62"/>
      <c r="W27" s="62"/>
    </row>
    <row r="28" spans="2:52">
      <c r="Q28" s="62"/>
      <c r="R28" s="62"/>
      <c r="S28" s="62"/>
      <c r="T28" s="62"/>
      <c r="U28" s="62"/>
      <c r="V28" s="62"/>
      <c r="W28" s="62"/>
    </row>
    <row r="29" spans="2:52">
      <c r="B29" s="89" t="s">
        <v>118</v>
      </c>
      <c r="F29" s="72">
        <f>ROUND(AVERAGE(F30:F30),3)</f>
        <v>0.214</v>
      </c>
      <c r="G29" s="72">
        <f>ROUND(AVERAGE(G30:G30),3)</f>
        <v>1</v>
      </c>
      <c r="J29" s="72">
        <f>ROUND(AVERAGE(J30:J30),3)</f>
        <v>0.249</v>
      </c>
      <c r="K29" s="72">
        <f>ROUND(AVERAGE(K30:K30),3)</f>
        <v>1</v>
      </c>
      <c r="N29" s="72">
        <f>ROUND(AVERAGE(N30:N30),3)</f>
        <v>0.16800000000000001</v>
      </c>
      <c r="O29" s="72">
        <f>ROUND(AVERAGE(O30:O30),3)</f>
        <v>1</v>
      </c>
      <c r="Q29" s="62"/>
      <c r="R29" s="62"/>
      <c r="S29" s="62"/>
      <c r="T29" s="62"/>
      <c r="U29" s="62"/>
      <c r="V29" s="62"/>
      <c r="W29" s="62"/>
    </row>
    <row r="30" spans="2:52" s="80" customFormat="1">
      <c r="B30" s="87" t="s">
        <v>119</v>
      </c>
      <c r="D30" s="80">
        <v>197</v>
      </c>
      <c r="E30" s="88">
        <v>922</v>
      </c>
      <c r="F30" s="48">
        <f>IF(D30&gt;E30,1,ROUND(D30/E30,3))</f>
        <v>0.214</v>
      </c>
      <c r="G30" s="48">
        <f>IF(E30&gt;D30,1,ROUND(E30/D30,3))</f>
        <v>1</v>
      </c>
      <c r="H30" s="80">
        <v>494</v>
      </c>
      <c r="I30" s="88">
        <v>1985</v>
      </c>
      <c r="J30" s="48">
        <f>IF(H30&gt;I30,1,ROUND(H30/I30,3))</f>
        <v>0.249</v>
      </c>
      <c r="K30" s="48">
        <f>IF(I30&gt;H30,1,ROUND(I30/H30,3))</f>
        <v>1</v>
      </c>
      <c r="L30" s="80">
        <v>1955</v>
      </c>
      <c r="M30" s="80">
        <v>11641</v>
      </c>
      <c r="N30" s="48">
        <f>IF(L30&gt;M30,1,ROUND(L30/M30,3))</f>
        <v>0.16800000000000001</v>
      </c>
      <c r="O30" s="48">
        <f>IF(M30&gt;L30,1,ROUND(M30/L30,3))</f>
        <v>1</v>
      </c>
      <c r="Q30" s="62"/>
      <c r="R30" s="62"/>
      <c r="S30" s="62"/>
      <c r="T30" s="62"/>
      <c r="U30" s="62"/>
      <c r="V30" s="62"/>
      <c r="W30" s="62"/>
    </row>
    <row r="31" spans="2:52">
      <c r="Q31" s="62"/>
      <c r="R31" s="62"/>
      <c r="S31" s="62"/>
      <c r="T31" s="62"/>
      <c r="U31" s="62"/>
      <c r="V31" s="62"/>
      <c r="W31" s="62"/>
    </row>
    <row r="32" spans="2:52">
      <c r="B32" s="68" t="s">
        <v>12</v>
      </c>
      <c r="C32" s="69"/>
      <c r="D32" s="69"/>
      <c r="E32" s="70"/>
      <c r="F32" s="89">
        <f>ROUND(F8*F12*F21*F29,3)</f>
        <v>0.214</v>
      </c>
      <c r="G32" s="89">
        <f>ROUND(G8*G12*G21*G29,3)</f>
        <v>0.125</v>
      </c>
      <c r="H32" s="90"/>
      <c r="I32" s="91"/>
      <c r="J32" s="89">
        <f>ROUND(J8*J12*J21*J29,3)</f>
        <v>0.224</v>
      </c>
      <c r="K32" s="89">
        <f>ROUND(K8*K12*K21*K29,3)</f>
        <v>0.379</v>
      </c>
      <c r="L32" s="90"/>
      <c r="M32" s="90"/>
      <c r="N32" s="89">
        <f>ROUND(N8*N12*N21*N29,3)</f>
        <v>0.111</v>
      </c>
      <c r="O32" s="89">
        <f>ROUND(O8*O12*O21*O29,3)</f>
        <v>0.51700000000000002</v>
      </c>
      <c r="Q32" s="62"/>
      <c r="R32" s="62"/>
      <c r="S32" s="62"/>
      <c r="T32" s="62"/>
      <c r="U32" s="62"/>
      <c r="V32" s="62"/>
      <c r="W32" s="62"/>
    </row>
    <row r="33" spans="2:22">
      <c r="B33" s="68"/>
      <c r="F33" s="80"/>
      <c r="G33" s="80"/>
      <c r="H33" s="92"/>
      <c r="I33" s="93"/>
      <c r="J33" s="80"/>
      <c r="K33" s="80"/>
      <c r="L33" s="80"/>
      <c r="M33" s="80"/>
      <c r="N33" s="80"/>
      <c r="O33" s="80"/>
    </row>
    <row r="35" spans="2:22">
      <c r="B35" s="94" t="s">
        <v>93</v>
      </c>
      <c r="C35" s="95"/>
      <c r="D35" s="32"/>
      <c r="Q35" s="24" t="s">
        <v>121</v>
      </c>
      <c r="R35" s="19"/>
      <c r="S35" s="19"/>
      <c r="T35" s="97"/>
      <c r="U35" s="97"/>
      <c r="V35" s="97"/>
    </row>
    <row r="36" spans="2:22">
      <c r="B36" s="96" t="s">
        <v>3</v>
      </c>
      <c r="C36" s="95">
        <v>1994</v>
      </c>
      <c r="D36" s="95" t="s">
        <v>99</v>
      </c>
      <c r="Q36" s="19"/>
      <c r="R36" s="19" t="s">
        <v>154</v>
      </c>
      <c r="S36" s="19"/>
      <c r="T36" s="97"/>
      <c r="U36" s="97"/>
      <c r="V36" s="97"/>
    </row>
    <row r="37" spans="2:22">
      <c r="B37" s="96" t="s">
        <v>16</v>
      </c>
      <c r="C37" s="95">
        <v>2002</v>
      </c>
      <c r="D37" s="95" t="s">
        <v>95</v>
      </c>
      <c r="Q37" s="19"/>
      <c r="R37" s="19" t="s">
        <v>38</v>
      </c>
      <c r="S37" s="19" t="s">
        <v>97</v>
      </c>
      <c r="T37" s="97"/>
      <c r="U37" s="97"/>
      <c r="V37" s="97"/>
    </row>
    <row r="38" spans="2:22">
      <c r="B38" s="96" t="s">
        <v>18</v>
      </c>
      <c r="C38" s="95">
        <v>2014</v>
      </c>
      <c r="D38" s="95" t="s">
        <v>94</v>
      </c>
      <c r="Q38" s="19" t="s">
        <v>38</v>
      </c>
      <c r="R38" s="19">
        <v>0</v>
      </c>
      <c r="S38" s="25">
        <v>0.94199999999999995</v>
      </c>
      <c r="T38" s="97"/>
      <c r="U38" s="19" t="s">
        <v>155</v>
      </c>
      <c r="V38" s="3" t="s">
        <v>128</v>
      </c>
    </row>
    <row r="39" spans="2:22">
      <c r="B39" s="96"/>
      <c r="C39" s="95"/>
      <c r="D39" s="95"/>
      <c r="Q39" s="19" t="s">
        <v>97</v>
      </c>
      <c r="R39" s="19">
        <v>0.94199999999999995</v>
      </c>
      <c r="S39" s="19">
        <v>0</v>
      </c>
      <c r="T39" s="97"/>
      <c r="U39" s="97"/>
      <c r="V39" s="97"/>
    </row>
    <row r="40" spans="2:22">
      <c r="B40" s="96"/>
      <c r="C40" s="95"/>
      <c r="D40" s="95"/>
      <c r="Q40" s="19" t="s">
        <v>156</v>
      </c>
      <c r="R40" s="19"/>
      <c r="S40" s="19"/>
      <c r="T40" s="97"/>
      <c r="U40" s="97"/>
      <c r="V40" s="97"/>
    </row>
  </sheetData>
  <mergeCells count="12">
    <mergeCell ref="D6:G6"/>
    <mergeCell ref="D5:G5"/>
    <mergeCell ref="H5:K5"/>
    <mergeCell ref="L5:O5"/>
    <mergeCell ref="D3:E3"/>
    <mergeCell ref="F3:G3"/>
    <mergeCell ref="H3:I3"/>
    <mergeCell ref="L6:O6"/>
    <mergeCell ref="H6:K6"/>
    <mergeCell ref="J3:K3"/>
    <mergeCell ref="L3:M3"/>
    <mergeCell ref="N3:O3"/>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7</vt:i4>
      </vt:variant>
    </vt:vector>
  </HeadingPairs>
  <TitlesOfParts>
    <vt:vector size="7" baseType="lpstr">
      <vt:lpstr>Front page</vt:lpstr>
      <vt:lpstr>H2&amp;H3 MAIN</vt:lpstr>
      <vt:lpstr>H2 data input</vt:lpstr>
      <vt:lpstr>Strat goals</vt:lpstr>
      <vt:lpstr>Issues</vt:lpstr>
      <vt:lpstr>H3 data input</vt:lpstr>
      <vt:lpstr>PIPR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Michał Domachowski</dc:creator>
  <cp:lastModifiedBy>Lucyna Czechowska</cp:lastModifiedBy>
  <dcterms:created xsi:type="dcterms:W3CDTF">2017-01-04T15:39:26Z</dcterms:created>
  <dcterms:modified xsi:type="dcterms:W3CDTF">2019-02-22T12:33:33Z</dcterms:modified>
</cp:coreProperties>
</file>