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0" windowWidth="19200" windowHeight="7130"/>
  </bookViews>
  <sheets>
    <sheet name="Front page" sheetId="14" r:id="rId1"/>
    <sheet name="H2&amp;H3_MAIN" sheetId="8" r:id="rId2"/>
    <sheet name="H2 data_input" sheetId="7" r:id="rId3"/>
    <sheet name="strat_goals" sheetId="12" r:id="rId4"/>
    <sheet name="issues" sheetId="13" r:id="rId5"/>
    <sheet name="H3 data_input" sheetId="10" r:id="rId6"/>
    <sheet name="PIPR" sheetId="11" r:id="rId7"/>
  </sheet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Z4" i="8" l="1"/>
  <c r="AB4" i="8"/>
  <c r="J4" i="8"/>
  <c r="AA4" i="8"/>
  <c r="AC4" i="8"/>
  <c r="G4" i="8"/>
  <c r="D4" i="8"/>
  <c r="AD4" i="8"/>
  <c r="Y4" i="8"/>
  <c r="X4" i="8"/>
  <c r="W4" i="8"/>
  <c r="R4" i="8"/>
  <c r="P4" i="8"/>
  <c r="E4" i="8"/>
  <c r="Q4" i="8"/>
  <c r="I4" i="8"/>
  <c r="H4" i="8"/>
  <c r="F4" i="8"/>
  <c r="C4" i="8"/>
  <c r="F31" i="11"/>
  <c r="F30" i="11"/>
  <c r="J31" i="11"/>
  <c r="J30" i="11"/>
  <c r="N31" i="11"/>
  <c r="N30" i="11"/>
  <c r="R25" i="11"/>
  <c r="G30" i="11"/>
  <c r="K30" i="11"/>
  <c r="O30" i="11"/>
  <c r="S25" i="11"/>
  <c r="F10" i="11"/>
  <c r="F11" i="11"/>
  <c r="F9" i="11"/>
  <c r="F14" i="11"/>
  <c r="F15" i="11"/>
  <c r="F16" i="11"/>
  <c r="F17" i="11"/>
  <c r="F18" i="11"/>
  <c r="F19" i="11"/>
  <c r="F13" i="11"/>
  <c r="F23" i="11"/>
  <c r="F24" i="11"/>
  <c r="F22" i="11"/>
  <c r="K10" i="11"/>
  <c r="K11" i="11"/>
  <c r="K9" i="11"/>
  <c r="K13" i="11"/>
  <c r="K23" i="11"/>
  <c r="K24" i="11"/>
  <c r="K22" i="11"/>
  <c r="K33" i="11"/>
  <c r="O10" i="11"/>
  <c r="O11" i="11"/>
  <c r="O9" i="11"/>
  <c r="O13" i="11"/>
  <c r="O23" i="11"/>
  <c r="O24" i="11"/>
  <c r="O22" i="11"/>
  <c r="J10" i="11"/>
  <c r="J11" i="11"/>
  <c r="J9" i="11"/>
  <c r="J14" i="11"/>
  <c r="J15" i="11"/>
  <c r="J16" i="11"/>
  <c r="J17" i="11"/>
  <c r="J18" i="11"/>
  <c r="J19" i="11"/>
  <c r="J20" i="11"/>
  <c r="J13" i="11"/>
  <c r="J23" i="11"/>
  <c r="J24" i="11"/>
  <c r="J22" i="11"/>
  <c r="N10" i="11"/>
  <c r="N11" i="11"/>
  <c r="N9" i="11"/>
  <c r="N14" i="11"/>
  <c r="N15" i="11"/>
  <c r="N16" i="11"/>
  <c r="N17" i="11"/>
  <c r="N18" i="11"/>
  <c r="L19" i="11"/>
  <c r="N19" i="11"/>
  <c r="N20" i="11"/>
  <c r="N23" i="11"/>
  <c r="N24" i="11"/>
  <c r="N22" i="11"/>
  <c r="G24" i="11"/>
  <c r="G22" i="11"/>
  <c r="G20" i="11"/>
  <c r="G13" i="11"/>
  <c r="S23" i="11"/>
  <c r="G10" i="11"/>
  <c r="G11" i="11"/>
  <c r="G9" i="11"/>
  <c r="S22" i="11"/>
  <c r="N13" i="11"/>
  <c r="N33" i="11"/>
  <c r="O33" i="11"/>
  <c r="J33" i="11"/>
  <c r="R23" i="11"/>
  <c r="F33" i="11"/>
  <c r="R26" i="11"/>
  <c r="S24" i="11"/>
  <c r="R24" i="11"/>
  <c r="R22" i="11"/>
  <c r="G33" i="11"/>
  <c r="S26" i="11"/>
</calcChain>
</file>

<file path=xl/comments1.xml><?xml version="1.0" encoding="utf-8"?>
<comments xmlns="http://schemas.openxmlformats.org/spreadsheetml/2006/main">
  <authors>
    <author>Michał Domachowski</author>
  </authors>
  <commentList>
    <comment ref="B10" authorId="0" shapeId="0">
      <text>
        <r>
          <rPr>
            <b/>
            <sz val="9"/>
            <color indexed="81"/>
            <rFont val="Tahoma"/>
            <family val="2"/>
            <charset val="238"/>
          </rPr>
          <t>Michał Domachowski:</t>
        </r>
        <r>
          <rPr>
            <sz val="9"/>
            <color indexed="81"/>
            <rFont val="Tahoma"/>
            <family val="2"/>
            <charset val="238"/>
          </rPr>
          <t xml:space="preserve">
ga - 3? Czy 1?</t>
        </r>
      </text>
    </comment>
    <comment ref="B14" authorId="0" shapeId="0">
      <text>
        <r>
          <rPr>
            <b/>
            <sz val="9"/>
            <color indexed="81"/>
            <rFont val="Tahoma"/>
            <family val="2"/>
            <charset val="238"/>
          </rPr>
          <t>Michał Domachowski:</t>
        </r>
        <r>
          <rPr>
            <sz val="9"/>
            <color indexed="81"/>
            <rFont val="Tahoma"/>
            <family val="2"/>
            <charset val="238"/>
          </rPr>
          <t xml:space="preserve">
ASEAN5 + Brunei (as a member since 1984)</t>
        </r>
      </text>
    </comment>
    <comment ref="H14" authorId="0" shapeId="0">
      <text>
        <r>
          <rPr>
            <b/>
            <sz val="9"/>
            <color indexed="81"/>
            <rFont val="Tahoma"/>
            <family val="2"/>
            <charset val="238"/>
          </rPr>
          <t>Michał Domachowski:</t>
        </r>
        <r>
          <rPr>
            <sz val="9"/>
            <color indexed="81"/>
            <rFont val="Tahoma"/>
            <family val="2"/>
            <charset val="238"/>
          </rPr>
          <t xml:space="preserve">
+kambodza 1999</t>
        </r>
      </text>
    </comment>
    <comment ref="B15" authorId="0" shapeId="0">
      <text>
        <r>
          <rPr>
            <b/>
            <sz val="9"/>
            <color indexed="81"/>
            <rFont val="Tahoma"/>
            <family val="2"/>
            <charset val="238"/>
          </rPr>
          <t>Michał Domachowski:</t>
        </r>
        <r>
          <rPr>
            <sz val="9"/>
            <color indexed="81"/>
            <rFont val="Tahoma"/>
            <family val="2"/>
            <charset val="238"/>
          </rPr>
          <t xml:space="preserve">
w tys. km/2</t>
        </r>
      </text>
    </comment>
    <comment ref="H16" authorId="0" shapeId="0">
      <text>
        <r>
          <rPr>
            <b/>
            <sz val="9"/>
            <color indexed="81"/>
            <rFont val="Tahoma"/>
            <family val="2"/>
            <charset val="238"/>
          </rPr>
          <t>Michał Domachowski:</t>
        </r>
        <r>
          <rPr>
            <sz val="9"/>
            <color indexed="81"/>
            <rFont val="Tahoma"/>
            <family val="2"/>
            <charset val="238"/>
          </rPr>
          <t xml:space="preserve">
bez Mjanmy</t>
        </r>
      </text>
    </comment>
    <comment ref="B17" authorId="0" shapeId="0">
      <text>
        <r>
          <rPr>
            <b/>
            <sz val="9"/>
            <color rgb="FF000000"/>
            <rFont val="Tahoma"/>
            <family val="2"/>
            <charset val="238"/>
          </rPr>
          <t>Michał Domachowski:</t>
        </r>
        <r>
          <rPr>
            <sz val="9"/>
            <color rgb="FF000000"/>
            <rFont val="Tahoma"/>
            <family val="2"/>
            <charset val="238"/>
          </rPr>
          <t xml:space="preserve">
</t>
        </r>
        <r>
          <rPr>
            <sz val="9"/>
            <color rgb="FF000000"/>
            <rFont val="Tahoma"/>
            <family val="2"/>
            <charset val="238"/>
          </rPr>
          <t>http://www.economywatch.com/economic-statistics/economic-indicators/GDP_Share_of_World_Total_PPP/1991/</t>
        </r>
      </text>
    </comment>
    <comment ref="D17" authorId="0" shapeId="0">
      <text>
        <r>
          <rPr>
            <b/>
            <sz val="9"/>
            <color indexed="81"/>
            <rFont val="Tahoma"/>
            <family val="2"/>
            <charset val="238"/>
          </rPr>
          <t>Michał Domachowski:</t>
        </r>
        <r>
          <rPr>
            <sz val="9"/>
            <color indexed="81"/>
            <rFont val="Tahoma"/>
            <family val="2"/>
            <charset val="238"/>
          </rPr>
          <t xml:space="preserve">
ASEAN+5</t>
        </r>
      </text>
    </comment>
    <comment ref="H17" authorId="0" shapeId="0">
      <text>
        <r>
          <rPr>
            <b/>
            <sz val="9"/>
            <color indexed="81"/>
            <rFont val="Tahoma"/>
            <family val="2"/>
            <charset val="238"/>
          </rPr>
          <t>Michał Domachowski:</t>
        </r>
        <r>
          <rPr>
            <sz val="9"/>
            <color indexed="81"/>
            <rFont val="Tahoma"/>
            <family val="2"/>
            <charset val="238"/>
          </rPr>
          <t xml:space="preserve">
asean+5</t>
        </r>
      </text>
    </comment>
    <comment ref="B18" authorId="0" shapeId="0">
      <text>
        <r>
          <rPr>
            <b/>
            <sz val="9"/>
            <color rgb="FF000000"/>
            <rFont val="Tahoma"/>
            <family val="2"/>
            <charset val="238"/>
          </rPr>
          <t>Michał Domachowski:</t>
        </r>
        <r>
          <rPr>
            <sz val="9"/>
            <color rgb="FF000000"/>
            <rFont val="Tahoma"/>
            <family val="2"/>
            <charset val="238"/>
          </rPr>
          <t xml:space="preserve">
</t>
        </r>
        <r>
          <rPr>
            <sz val="9"/>
            <color rgb="FF000000"/>
            <rFont val="Tahoma"/>
            <family val="2"/>
            <charset val="238"/>
          </rPr>
          <t>http://databank.worldbank.org/data/reports.aspx?Code=NY.GDP.MKTP.KD.ZG&amp;id=af3ce82b&amp;report_name=Popular_indicators&amp;populartype=series&amp;ispopular=y#</t>
        </r>
      </text>
    </comment>
    <comment ref="D19" authorId="0" shapeId="0">
      <text>
        <r>
          <rPr>
            <b/>
            <sz val="9"/>
            <color indexed="81"/>
            <rFont val="Tahoma"/>
            <family val="2"/>
            <charset val="238"/>
          </rPr>
          <t>Michał Domachowski:</t>
        </r>
        <r>
          <rPr>
            <sz val="9"/>
            <color indexed="81"/>
            <rFont val="Tahoma"/>
            <family val="2"/>
            <charset val="238"/>
          </rPr>
          <t xml:space="preserve">
bez Wietnamu</t>
        </r>
      </text>
    </comment>
    <comment ref="H19" authorId="0" shapeId="0">
      <text>
        <r>
          <rPr>
            <b/>
            <sz val="9"/>
            <color indexed="81"/>
            <rFont val="Tahoma"/>
            <family val="2"/>
            <charset val="238"/>
          </rPr>
          <t>Michał Domachowski:</t>
        </r>
        <r>
          <rPr>
            <sz val="9"/>
            <color indexed="81"/>
            <rFont val="Tahoma"/>
            <family val="2"/>
            <charset val="238"/>
          </rPr>
          <t xml:space="preserve">
bez mjanmy</t>
        </r>
      </text>
    </comment>
    <comment ref="L19" authorId="0" shapeId="0">
      <text>
        <r>
          <rPr>
            <b/>
            <sz val="9"/>
            <color rgb="FF000000"/>
            <rFont val="Tahoma"/>
            <family val="2"/>
            <charset val="238"/>
          </rPr>
          <t>Michał Domachowski:</t>
        </r>
        <r>
          <rPr>
            <sz val="9"/>
            <color rgb="FF000000"/>
            <rFont val="Tahoma"/>
            <family val="2"/>
            <charset val="238"/>
          </rPr>
          <t xml:space="preserve">
</t>
        </r>
        <r>
          <rPr>
            <sz val="9"/>
            <color rgb="FF000000"/>
            <rFont val="Tahoma"/>
            <family val="2"/>
            <charset val="238"/>
          </rPr>
          <t>bez Laosu i KAmbodzy</t>
        </r>
      </text>
    </comment>
    <comment ref="D20" authorId="0" shapeId="0">
      <text>
        <r>
          <rPr>
            <b/>
            <sz val="9"/>
            <color indexed="81"/>
            <rFont val="Tahoma"/>
            <family val="2"/>
            <charset val="238"/>
          </rPr>
          <t>Michał Domachowski:</t>
        </r>
        <r>
          <rPr>
            <sz val="9"/>
            <color indexed="81"/>
            <rFont val="Tahoma"/>
            <family val="2"/>
            <charset val="238"/>
          </rPr>
          <t xml:space="preserve">
bez wietnamu</t>
        </r>
      </text>
    </comment>
    <comment ref="L20" authorId="0" shapeId="0">
      <text>
        <r>
          <rPr>
            <b/>
            <sz val="9"/>
            <color rgb="FF000000"/>
            <rFont val="Tahoma"/>
            <family val="2"/>
            <charset val="238"/>
          </rPr>
          <t>Michał Domachowski:</t>
        </r>
        <r>
          <rPr>
            <sz val="9"/>
            <color rgb="FF000000"/>
            <rFont val="Tahoma"/>
            <family val="2"/>
            <charset val="238"/>
          </rPr>
          <t xml:space="preserve">
</t>
        </r>
        <r>
          <rPr>
            <sz val="9"/>
            <color rgb="FF000000"/>
            <rFont val="Tahoma"/>
            <family val="2"/>
            <charset val="238"/>
          </rPr>
          <t>Bez Kambodży i Laosu</t>
        </r>
      </text>
    </comment>
  </commentList>
</comments>
</file>

<file path=xl/sharedStrings.xml><?xml version="1.0" encoding="utf-8"?>
<sst xmlns="http://schemas.openxmlformats.org/spreadsheetml/2006/main" count="467" uniqueCount="306">
  <si>
    <t>bilateral</t>
  </si>
  <si>
    <t>ASEAN</t>
  </si>
  <si>
    <t>China</t>
  </si>
  <si>
    <t>CHINA</t>
  </si>
  <si>
    <t>complementary</t>
  </si>
  <si>
    <t>LEGEND:</t>
  </si>
  <si>
    <t>S</t>
  </si>
  <si>
    <t>eg Ukraine</t>
  </si>
  <si>
    <t>STRATEGIC GOALS CONV</t>
  </si>
  <si>
    <t>IO</t>
  </si>
  <si>
    <t>eg NATO</t>
  </si>
  <si>
    <t>1)</t>
  </si>
  <si>
    <t>qty all goals</t>
  </si>
  <si>
    <t>S-IO</t>
  </si>
  <si>
    <t>eg Ukraine-NATO, or NATO-Ukraine [order of naming first here does not matter]</t>
  </si>
  <si>
    <t>2)</t>
  </si>
  <si>
    <t>qty overlapping goals</t>
  </si>
  <si>
    <t>calculated manually, from Excel tables, based on Atlas.ti output [see 'strat goals' and 'issue salience' tabs]</t>
  </si>
  <si>
    <t>3)</t>
  </si>
  <si>
    <t>qty complementary goals</t>
  </si>
  <si>
    <t>SPSS-calculated, from Excel tables, based on Atlas.ti output [see 'strat goals' and 'issue salience' tabs]</t>
  </si>
  <si>
    <t>4)</t>
  </si>
  <si>
    <t>qty competing goals</t>
  </si>
  <si>
    <t>5)</t>
  </si>
  <si>
    <t>goals proximity, Pearson correlation coeff for S : IO pair</t>
  </si>
  <si>
    <t>6)</t>
  </si>
  <si>
    <t>goals proximity, Pearson correlation coeff for S : S-IO pair</t>
  </si>
  <si>
    <t>7)</t>
  </si>
  <si>
    <t>goals proximity, Pearson correlation coeff for IO : S-IO pair</t>
  </si>
  <si>
    <t>8)</t>
  </si>
  <si>
    <t>qty all issues</t>
  </si>
  <si>
    <t>9)</t>
  </si>
  <si>
    <t>qty overlapping issues</t>
  </si>
  <si>
    <t>10)</t>
  </si>
  <si>
    <t>qty complementary issues</t>
  </si>
  <si>
    <t>11)</t>
  </si>
  <si>
    <t>qty competing issues</t>
  </si>
  <si>
    <t>12)</t>
  </si>
  <si>
    <t>salient issue proximity, Pearson correlation coeff for S : IO pair</t>
  </si>
  <si>
    <t>13)</t>
  </si>
  <si>
    <t>salient issue proximity, Pearson correlation coeff for S : S-IO pair</t>
  </si>
  <si>
    <t>14)</t>
  </si>
  <si>
    <t>salient issue proximity, Pearson correlation coeff for IO : S-IO pair</t>
  </si>
  <si>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</si>
  <si>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</si>
  <si>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</si>
  <si>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</si>
  <si>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</si>
  <si>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</si>
  <si>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</si>
  <si>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</si>
  <si>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</si>
  <si>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</si>
  <si>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</si>
  <si>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</si>
  <si>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</si>
  <si>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</si>
  <si>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</si>
  <si>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</si>
  <si>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</si>
  <si>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</si>
  <si>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</si>
  <si>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</si>
  <si>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</si>
  <si>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IO int_role cumulative index</t>
  </si>
  <si>
    <t>S int_role cumulative index</t>
  </si>
  <si>
    <t>int_roles proximity coefficient</t>
  </si>
  <si>
    <t>ASEAN-China</t>
  </si>
  <si>
    <t>15)</t>
  </si>
  <si>
    <t>16)</t>
  </si>
  <si>
    <t>ACTOR</t>
  </si>
  <si>
    <t>t0</t>
  </si>
  <si>
    <t>T1</t>
  </si>
  <si>
    <t>T2</t>
  </si>
  <si>
    <t>T3</t>
  </si>
  <si>
    <t>a) time series</t>
  </si>
  <si>
    <t>YEAR</t>
  </si>
  <si>
    <t>T_YEAR</t>
  </si>
  <si>
    <t>Power</t>
  </si>
  <si>
    <t>Influence</t>
  </si>
  <si>
    <t>Presence</t>
  </si>
  <si>
    <t>INT_ROLE</t>
  </si>
  <si>
    <t>POWER</t>
  </si>
  <si>
    <t>power_status</t>
  </si>
  <si>
    <t>power_type</t>
  </si>
  <si>
    <t>t1</t>
  </si>
  <si>
    <t>INFLUENCE</t>
  </si>
  <si>
    <t>t2</t>
  </si>
  <si>
    <t>inf_population</t>
  </si>
  <si>
    <t>inf_territory</t>
  </si>
  <si>
    <t>inf_GDP</t>
  </si>
  <si>
    <t>inf_GDPshare</t>
  </si>
  <si>
    <t>inf_GDPgrowth</t>
  </si>
  <si>
    <t>inf_milexpend</t>
  </si>
  <si>
    <t>inf_milGDP</t>
  </si>
  <si>
    <t>Actor</t>
  </si>
  <si>
    <t>PIPP-indicator</t>
  </si>
  <si>
    <t>PRESENCE</t>
  </si>
  <si>
    <t>pres_geo</t>
  </si>
  <si>
    <t>pres_pol</t>
  </si>
  <si>
    <t>diplomatic</t>
  </si>
  <si>
    <t>economic</t>
  </si>
  <si>
    <t>Int_Role</t>
  </si>
  <si>
    <t>military</t>
  </si>
  <si>
    <t>goes to --&gt;</t>
  </si>
  <si>
    <t>socio-cultural</t>
  </si>
  <si>
    <t>connectivity</t>
  </si>
  <si>
    <t>sustainable development</t>
  </si>
  <si>
    <t>economic growth and development</t>
  </si>
  <si>
    <t>climate, environmental and natural resource agenda</t>
  </si>
  <si>
    <t>countering extremism, radicalisation and terrorism</t>
  </si>
  <si>
    <t>ASEAN-China cooperation</t>
  </si>
  <si>
    <t>disarmament, non-proliferation and arms control</t>
  </si>
  <si>
    <t>multilateralism</t>
  </si>
  <si>
    <t>military relations</t>
  </si>
  <si>
    <t>peace, stability and security in the world</t>
  </si>
  <si>
    <t>external relations</t>
  </si>
  <si>
    <t>peace, stability, security and prosperity in the region</t>
  </si>
  <si>
    <t>ASEAN Community</t>
  </si>
  <si>
    <t>cooperation with Japan</t>
  </si>
  <si>
    <t>peace, stability and security in the South China Sea</t>
  </si>
  <si>
    <t>cooperation in non-traditional security fields</t>
  </si>
  <si>
    <t>cooperation with Russia</t>
  </si>
  <si>
    <t>cooperation with regional organisations</t>
  </si>
  <si>
    <t>cooperation with US</t>
  </si>
  <si>
    <t>Proximity Matrix</t>
  </si>
  <si>
    <t xml:space="preserve"> Correlation between Vectors of Values</t>
  </si>
  <si>
    <t>This is a similarity matrix</t>
  </si>
  <si>
    <t>overlapping</t>
  </si>
  <si>
    <t>Peaceful Settlement of Disputes</t>
  </si>
  <si>
    <t>humanitarian crises and natural disasters</t>
  </si>
  <si>
    <t>agriculture</t>
  </si>
  <si>
    <t>cultural cooperation</t>
  </si>
  <si>
    <t>countering transnational crime</t>
  </si>
  <si>
    <t>cooperation with Timor-Leste</t>
  </si>
  <si>
    <t>experience sharing and capacity building</t>
  </si>
  <si>
    <t>good governance and human rights</t>
  </si>
  <si>
    <t>training and education</t>
  </si>
  <si>
    <t>technology, innovation, science and technical cooperation</t>
  </si>
  <si>
    <t>cooperation with EU</t>
  </si>
  <si>
    <t>peace, stability and security on the Korean Peninsula</t>
  </si>
  <si>
    <t>cooperation with South Korea</t>
  </si>
  <si>
    <t>cooperation with India</t>
  </si>
  <si>
    <t>cooperation with Australia</t>
  </si>
  <si>
    <t>amicable, secure, prosperous neighborhood</t>
  </si>
  <si>
    <t>maritime cooperation</t>
  </si>
  <si>
    <t>RELEVANCE (STRATEGIC)</t>
  </si>
  <si>
    <t>relevance_strategic</t>
  </si>
  <si>
    <t>Relevance</t>
  </si>
  <si>
    <t> Correlation between Vectors of Values</t>
  </si>
  <si>
    <t>ASEAN_China</t>
  </si>
  <si>
    <t>Tables for SPSS</t>
  </si>
  <si>
    <t>International roles: PIPR-metrical data</t>
  </si>
  <si>
    <t>This is a dissimilarity matrix</t>
  </si>
  <si>
    <t xml:space="preserve">goes to --&gt; </t>
  </si>
  <si>
    <t>H3 Indicators INPUT</t>
  </si>
  <si>
    <t>Issue salience</t>
  </si>
  <si>
    <t>Issue proximity</t>
  </si>
  <si>
    <t>Strategic goals: salience and proximity measurement</t>
  </si>
  <si>
    <t>Strategic goals salience</t>
  </si>
  <si>
    <t>Strategic goals proximity</t>
  </si>
  <si>
    <t>H2 Indicators INPUT</t>
  </si>
  <si>
    <t>scope of convergence</t>
  </si>
  <si>
    <t>сonvergence type</t>
  </si>
  <si>
    <t>degree and direction of convergence</t>
  </si>
  <si>
    <t>RESULTS</t>
  </si>
  <si>
    <t>Indicator number</t>
  </si>
  <si>
    <t>S : IO</t>
  </si>
  <si>
    <t xml:space="preserve">goes to  </t>
  </si>
  <si>
    <t>S : S-IO</t>
  </si>
  <si>
    <t>IO : S-IO</t>
  </si>
  <si>
    <t>International roles convergence</t>
  </si>
  <si>
    <t>Strategic narratives convegence (actor-system)</t>
  </si>
  <si>
    <t>18)</t>
  </si>
  <si>
    <r>
      <rPr>
        <b/>
        <sz val="12"/>
        <color theme="1"/>
        <rFont val="Calibri"/>
        <family val="2"/>
        <scheme val="minor"/>
      </rPr>
      <t>strat_narra</t>
    </r>
    <r>
      <rPr>
        <sz val="10"/>
        <rFont val="Arial"/>
        <family val="2"/>
      </rPr>
      <t xml:space="preserve"> convergence scope</t>
    </r>
  </si>
  <si>
    <t>17_a</t>
  </si>
  <si>
    <t>int_roles proximity (PIPR-metrical distance)</t>
  </si>
  <si>
    <t>17a)</t>
  </si>
  <si>
    <t>DATA SOURCES:</t>
  </si>
  <si>
    <t>GDP Share of World Total (PPP) Data for Year 1996, All Countries, Retrived from:  http://www.economywatch.com/economic-statistics/economic-indicators/GDP_Share_of_World_Total_PPP/1996/</t>
  </si>
  <si>
    <t>GDP Share of World Total (PPP) Data for Year 2003, All Countries, Retrived from:  http://www.economywatch.com/economic-statistics/economic-indicators/GDP_Share_of_World_Total_PPP/2003/</t>
  </si>
  <si>
    <t>GDP Share of World Total (PPP) Data for Year 2015, All Countries, Retrived from:  http://www.economywatch.com/economic-statistics/economic-indicators/GDP_Share_of_World_Total_PPP/2015/</t>
  </si>
  <si>
    <t>World Bank. (2016). Retrived from: http://data.worldbank.org/indicator/SP.POP.TOTL.</t>
  </si>
  <si>
    <t>Bader, J. A. (2016). How Xi Jinping Sees the World &amp; and why. Brookings Institution. Retrived from: https://www.brookings.edu/wp-content/uploads/2016/07/xi_jinping_worldview_bader-1.pdf</t>
  </si>
  <si>
    <t>Lin, L. (2013, June 19). The China – ASEAN Relationship Gets a New Boost, IPI Global Observatory. Retrived from: https://theglobalobservatory.org/2013/06/china-asean-relationship-gets-a-new-boost/.</t>
  </si>
  <si>
    <t>The Shanghai Cooperation Organisation. (2017, 01.09.). Retrived from: http://eng.sectsco.org/about_sco/.</t>
  </si>
  <si>
    <t>Chairmen of ASEAN Committees in Third Countries. (2012, July 3). Retrived from: http://asean.org/?static_post=chairmen-of-asean-committees-in-third-countries.</t>
  </si>
  <si>
    <t>World Bank. (2016). Retrived from: http://databank.worldbank.org/data/download/GDP.pdf.</t>
  </si>
  <si>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</si>
  <si>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CIA. (2016). </t>
    </r>
    <r>
      <rPr>
        <i/>
        <sz val="11"/>
        <rFont val="Calibri"/>
        <family val="2"/>
        <charset val="238"/>
        <scheme val="minor"/>
      </rPr>
      <t xml:space="preserve">Th e World Factbook. </t>
    </r>
    <r>
      <rPr>
        <sz val="11"/>
        <rFont val="Calibri"/>
        <family val="2"/>
        <charset val="238"/>
        <scheme val="minor"/>
      </rPr>
      <t>Retrived from: https://www.cia.gov/library/publications/the-world-factbook/.</t>
    </r>
  </si>
  <si>
    <r>
      <t xml:space="preserve">International League of Peace. (2015). </t>
    </r>
    <r>
      <rPr>
        <i/>
        <sz val="11"/>
        <rFont val="Calibri"/>
        <family val="2"/>
        <charset val="238"/>
        <scheme val="minor"/>
      </rPr>
      <t>Global Firepower Index 2015</t>
    </r>
    <r>
      <rPr>
        <sz val="11"/>
        <rFont val="Calibri"/>
        <family val="2"/>
        <charset val="238"/>
        <scheme val="minor"/>
      </rPr>
      <t>. Retrived from: http://peace-league.com/en/rankings/global-firepower-index-2015/.</t>
    </r>
  </si>
  <si>
    <r>
      <t xml:space="preserve">Baviera, A. S. (1999). China's Relations with Southeast Asia: Political Security and Economic Interests. </t>
    </r>
    <r>
      <rPr>
        <sz val="11"/>
        <rFont val="Calibri"/>
        <family val="2"/>
        <charset val="238"/>
        <scheme val="minor"/>
      </rPr>
      <t>Philippine APEC Study Center Network Discussion Paper</t>
    </r>
    <r>
      <rPr>
        <i/>
        <sz val="11"/>
        <rFont val="Calibri"/>
        <family val="2"/>
        <charset val="238"/>
        <scheme val="minor"/>
      </rPr>
      <t>, (99-17), 1-35.</t>
    </r>
  </si>
  <si>
    <r>
      <t xml:space="preserve">Breslin, S. (2011). </t>
    </r>
    <r>
      <rPr>
        <sz val="11"/>
        <rFont val="Calibri"/>
        <family val="2"/>
        <charset val="238"/>
        <scheme val="minor"/>
      </rPr>
      <t>The soft notion of China's' soft power'</t>
    </r>
    <r>
      <rPr>
        <i/>
        <sz val="11"/>
        <rFont val="Calibri"/>
        <family val="2"/>
        <charset val="238"/>
        <scheme val="minor"/>
      </rPr>
      <t>. London: Chatham House.</t>
    </r>
  </si>
  <si>
    <r>
      <t xml:space="preserve">Fei, G. (2010, July). </t>
    </r>
    <r>
      <rPr>
        <sz val="11"/>
        <rFont val="Calibri"/>
        <family val="2"/>
        <charset val="238"/>
        <scheme val="minor"/>
      </rPr>
      <t>The Shanghai Cooperation Organization and China’s New Diplomacy</t>
    </r>
    <r>
      <rPr>
        <i/>
        <sz val="11"/>
        <rFont val="Calibri"/>
        <family val="2"/>
        <charset val="238"/>
        <scheme val="minor"/>
      </rPr>
      <t xml:space="preserve">. </t>
    </r>
    <r>
      <rPr>
        <sz val="11"/>
        <rFont val="Calibri"/>
        <family val="2"/>
        <charset val="238"/>
        <scheme val="minor"/>
      </rPr>
      <t>Retrived from:</t>
    </r>
    <r>
      <rPr>
        <i/>
        <sz val="11"/>
        <rFont val="Calibri"/>
        <family val="2"/>
        <charset val="238"/>
        <scheme val="minor"/>
      </rPr>
      <t xml:space="preserve"> https://www.clingendael.org/sites/default/files/pdfs/20100700_The%20Shanghai%20Cooperation%20Organization%20and%20China%27s%20New%20Diplomacy.pdf.</t>
    </r>
  </si>
  <si>
    <r>
      <t xml:space="preserve">Fudalej, P. (2008). Chińska soft power. Nowe sposoby działania Chin na arenie międzynarodowej. </t>
    </r>
    <r>
      <rPr>
        <i/>
        <sz val="11"/>
        <rFont val="Calibri"/>
        <family val="2"/>
        <charset val="238"/>
        <scheme val="minor"/>
      </rPr>
      <t>Kultura i Polityka</t>
    </r>
    <r>
      <rPr>
        <sz val="11"/>
        <rFont val="Calibri"/>
        <family val="2"/>
        <charset val="238"/>
        <scheme val="minor"/>
      </rPr>
      <t xml:space="preserve">, (2-3), 75-95. </t>
    </r>
  </si>
  <si>
    <r>
      <t xml:space="preserve">Koh, J. (2016, January 6). </t>
    </r>
    <r>
      <rPr>
        <i/>
        <sz val="11"/>
        <rFont val="Calibri"/>
        <family val="2"/>
        <charset val="238"/>
        <scheme val="minor"/>
      </rPr>
      <t>China, ASEAN seek to further boost ties</t>
    </r>
    <r>
      <rPr>
        <sz val="11"/>
        <rFont val="Calibri"/>
        <family val="2"/>
        <charset val="238"/>
        <scheme val="minor"/>
      </rPr>
      <t>. Retrived from: https://www.channelnewsasia.com/news/asia/china-asean-seek-to-further-boost-ties-8208972.</t>
    </r>
  </si>
  <si>
    <r>
      <t xml:space="preserve">Lei, X. (2014). </t>
    </r>
    <r>
      <rPr>
        <i/>
        <sz val="11"/>
        <rFont val="Calibri"/>
        <family val="2"/>
        <charset val="238"/>
        <scheme val="minor"/>
      </rPr>
      <t>China as a Permanent Member of the United Nation Security Council</t>
    </r>
    <r>
      <rPr>
        <sz val="11"/>
        <rFont val="Calibri"/>
        <family val="2"/>
        <charset val="238"/>
        <scheme val="minor"/>
      </rPr>
      <t>. Friedrich-Ebert-Stiftung, Global Policy and Development.</t>
    </r>
  </si>
  <si>
    <r>
      <t xml:space="preserve">Thayer, C. A. (2015). South China Sea tensions: China, the claimant states, ASEAN and the major powers. </t>
    </r>
    <r>
      <rPr>
        <i/>
        <sz val="11"/>
        <rFont val="Calibri"/>
        <family val="2"/>
        <charset val="238"/>
        <scheme val="minor"/>
      </rPr>
      <t>Power, law, and maritime order in the South China Sea</t>
    </r>
    <r>
      <rPr>
        <sz val="11"/>
        <rFont val="Calibri"/>
        <family val="2"/>
        <charset val="238"/>
        <scheme val="minor"/>
      </rPr>
      <t>, 3-35.</t>
    </r>
  </si>
  <si>
    <r>
      <t xml:space="preserve">ASEAN Secretariat. (2017, April). </t>
    </r>
    <r>
      <rPr>
        <i/>
        <sz val="11"/>
        <rFont val="Calibri"/>
        <family val="2"/>
        <charset val="238"/>
        <scheme val="minor"/>
      </rPr>
      <t>Overview of ASEAN-China Dialogue Relations</t>
    </r>
    <r>
      <rPr>
        <sz val="11"/>
        <rFont val="Calibri"/>
        <family val="2"/>
        <charset val="238"/>
        <scheme val="minor"/>
      </rPr>
      <t>. Retrived from: ://asean.org/storage/2016/01/Overview-of-ASEAN-China-Relations-April-2017.pdf.</t>
    </r>
  </si>
  <si>
    <r>
      <t xml:space="preserve">United Nations. (2018). </t>
    </r>
    <r>
      <rPr>
        <sz val="11"/>
        <rFont val="Calibri"/>
        <family val="2"/>
        <charset val="238"/>
        <scheme val="minor"/>
      </rPr>
      <t>Geographic Regions</t>
    </r>
    <r>
      <rPr>
        <i/>
        <sz val="11"/>
        <rFont val="Calibri"/>
        <family val="2"/>
        <charset val="238"/>
        <scheme val="minor"/>
      </rPr>
      <t>. Retrived from: https://unstats.un.org/unsd/methodology/m49/.</t>
    </r>
  </si>
  <si>
    <t xml:space="preserve">Strategic bilateral documents in the years 2003-2015 </t>
  </si>
  <si>
    <t xml:space="preserve">ASEAN's strategic documents in the years 2003-2015 </t>
  </si>
  <si>
    <t xml:space="preserve">China's strategic documents in the years 2003-2015  </t>
  </si>
  <si>
    <t>Zemin, J.2002). Retrieved from: http://www.china.org.cn/english/features/49007.htm.</t>
  </si>
  <si>
    <r>
      <rPr>
        <i/>
        <sz val="11"/>
        <rFont val="Calibri"/>
        <family val="2"/>
        <charset val="238"/>
        <scheme val="minor"/>
      </rPr>
      <t>Joint Communique of the 40th ASEAN Ministerial Meeting (AMM) “One Caring and Sharing Community”</t>
    </r>
    <r>
      <rPr>
        <sz val="11"/>
        <rFont val="Calibri"/>
        <family val="2"/>
        <charset val="238"/>
        <scheme val="minor"/>
      </rPr>
      <t>. (2007, July 29-30). Manila. Retrieved from:  http://asean.org/?static_post=joint-communique-of-the-40th-asean-ministerial-meeting-amm-one-caring-and-sharing-community-manila-29-30-july-2007-2.</t>
    </r>
  </si>
  <si>
    <r>
      <rPr>
        <i/>
        <sz val="11"/>
        <rFont val="Calibri"/>
        <family val="2"/>
        <charset val="238"/>
        <scheme val="minor"/>
      </rPr>
      <t>Joint Communique of the 39th ASEAN Ministerial Meeting (AMM)</t>
    </r>
    <r>
      <rPr>
        <sz val="11"/>
        <rFont val="Calibri"/>
        <family val="2"/>
        <charset val="238"/>
        <scheme val="minor"/>
      </rPr>
      <t>. (2006, July 25). Kuala Lumpur. Retrieved from: http://asean.org/?static_post=joint-communique-of-the-39th-asean-ministerial-meeting-amm-kuala-lumpur-25-july-2006-3.</t>
    </r>
  </si>
  <si>
    <r>
      <rPr>
        <i/>
        <sz val="11"/>
        <rFont val="Calibri"/>
        <family val="2"/>
        <charset val="238"/>
        <scheme val="minor"/>
      </rPr>
      <t>Joint Communique of the 38th ASEAN Ministerial Meeting</t>
    </r>
    <r>
      <rPr>
        <sz val="11"/>
        <rFont val="Calibri"/>
        <family val="2"/>
        <charset val="238"/>
        <scheme val="minor"/>
      </rPr>
      <t>. (2005). Vientiane. Retrieved from: http://asean.org/joint-communique-of-the-38th-asean-ministerial-meeting-vientiane/.</t>
    </r>
  </si>
  <si>
    <r>
      <rPr>
        <i/>
        <sz val="11"/>
        <rFont val="Calibri"/>
        <family val="2"/>
        <charset val="238"/>
        <scheme val="minor"/>
      </rPr>
      <t>Joint Communique of the 37th ASEAN Ministerial Meeting</t>
    </r>
    <r>
      <rPr>
        <sz val="11"/>
        <rFont val="Calibri"/>
        <family val="2"/>
        <charset val="238"/>
        <scheme val="minor"/>
      </rPr>
      <t>. (2004). Jakarta. Retrieved from:  http://asean.org/joint-communique-of-the-37th-asean-ministerial-meeting-jakarta/.</t>
    </r>
  </si>
  <si>
    <r>
      <t xml:space="preserve">Jintao, H. (2012). </t>
    </r>
    <r>
      <rPr>
        <i/>
        <sz val="11"/>
        <rFont val="Calibri"/>
        <family val="2"/>
        <charset val="238"/>
        <scheme val="minor"/>
      </rPr>
      <t>Report to the Eighteenth National Congress of the Communist Party of China</t>
    </r>
    <r>
      <rPr>
        <sz val="11"/>
        <rFont val="Calibri"/>
        <family val="2"/>
        <charset val="238"/>
        <scheme val="minor"/>
      </rPr>
      <t xml:space="preserve"> </t>
    </r>
    <r>
      <rPr>
        <i/>
        <sz val="11"/>
        <rFont val="Calibri"/>
        <family val="2"/>
        <charset val="238"/>
        <scheme val="minor"/>
      </rPr>
      <t>November 8, 2012</t>
    </r>
    <r>
      <rPr>
        <sz val="11"/>
        <rFont val="Calibri"/>
        <family val="2"/>
        <charset val="238"/>
        <scheme val="minor"/>
      </rPr>
      <t xml:space="preserve"> Retrieved from: http://www.china.org.cn/china/18th_cpc_congress/2012-11/16/content_27137540.htm.</t>
    </r>
  </si>
  <si>
    <r>
      <t xml:space="preserve">Joint declaration of the Heads of State/Government of the Association of Southeast Asian Nations and the People’s Republic of China on the Strategic Partnership for Peace and Prosperity. </t>
    </r>
    <r>
      <rPr>
        <sz val="11"/>
        <color rgb="FF000000"/>
        <rFont val="Calibri"/>
        <family val="2"/>
        <charset val="238"/>
        <scheme val="minor"/>
      </rPr>
      <t>(2003, October 8).</t>
    </r>
    <r>
      <rPr>
        <i/>
        <sz val="11"/>
        <color rgb="FF000000"/>
        <rFont val="Calibri"/>
        <family val="2"/>
        <charset val="238"/>
        <scheme val="minor"/>
      </rPr>
      <t xml:space="preserve"> </t>
    </r>
    <r>
      <rPr>
        <sz val="11"/>
        <color rgb="FF000000"/>
        <rFont val="Calibri"/>
        <family val="2"/>
        <charset val="238"/>
        <scheme val="minor"/>
      </rPr>
      <t>Retrieved from: http://asean.org/?static_post=external-relations-china-joint-declaration-of-the-heads-of-stategovernment-of-the-association-of-southeast-asian-nations-and-the-people-s-republic-of-china-on-strategic-partnership-for-peace-and-prosp.</t>
    </r>
  </si>
  <si>
    <r>
      <t>Plan of Action to Implement the Joint Declaration on ASEAN-China Strategic Partnership for Peace and Prosperity.</t>
    </r>
    <r>
      <rPr>
        <sz val="11"/>
        <color rgb="FF000000"/>
        <rFont val="Calibri"/>
        <family val="2"/>
        <charset val="238"/>
        <scheme val="minor"/>
      </rPr>
      <t xml:space="preserve"> (2004).</t>
    </r>
    <r>
      <rPr>
        <i/>
        <sz val="11"/>
        <color rgb="FF000000"/>
        <rFont val="Calibri"/>
        <family val="2"/>
        <charset val="238"/>
        <scheme val="minor"/>
      </rPr>
      <t xml:space="preserve"> </t>
    </r>
    <r>
      <rPr>
        <sz val="11"/>
        <color rgb="FF000000"/>
        <rFont val="Calibri"/>
        <family val="2"/>
        <charset val="238"/>
        <scheme val="minor"/>
      </rPr>
      <t>Retrieved from:  http://asean.org/?static_post=plan-of-action-to-implement-the-joint-declaration-on-asean-china-strategic-partnership-for-peace-and-prosperity.</t>
    </r>
  </si>
  <si>
    <r>
      <t>Plan of Action to Implement the Joint Declaration on ASEAN-China Strategic Partnership for Peace and Prosperity (2011-2015)</t>
    </r>
    <r>
      <rPr>
        <sz val="11"/>
        <color rgb="FF000000"/>
        <rFont val="Calibri"/>
        <family val="2"/>
        <charset val="238"/>
        <scheme val="minor"/>
      </rPr>
      <t>. Retrieved from: http://asean.org/?static_post=plan-of-action-to-implement-the-joint-declaration-on-asean-china-strategic-partnership-for-peace-and-prosperity-2011-2015.</t>
    </r>
  </si>
  <si>
    <r>
      <t>Plan of Action to Implement the Joint Declaration on ASEAN-China Strategic Partnership for Peace and Prosperity</t>
    </r>
    <r>
      <rPr>
        <sz val="11"/>
        <color rgb="FF000000"/>
        <rFont val="Calibri"/>
        <family val="2"/>
        <charset val="238"/>
        <scheme val="minor"/>
      </rPr>
      <t xml:space="preserve"> </t>
    </r>
    <r>
      <rPr>
        <i/>
        <sz val="11"/>
        <color rgb="FF000000"/>
        <rFont val="Calibri"/>
        <family val="2"/>
        <charset val="238"/>
        <scheme val="minor"/>
      </rPr>
      <t>(2016-2020).</t>
    </r>
    <r>
      <rPr>
        <sz val="11"/>
        <color rgb="FF000000"/>
        <rFont val="Calibri"/>
        <family val="2"/>
        <charset val="238"/>
        <scheme val="minor"/>
      </rPr>
      <t xml:space="preserve"> Retrieved from: http://www.asean.org/storage/images/2015/November/27th-summit/ASEAN-China%20POA%20%202016-2020.pdf.</t>
    </r>
  </si>
  <si>
    <r>
      <t>Joint Statement of ASEAN-China Commemorative Summit, “Towards an Enhanced ASEAN-China Strategic Partnership”.</t>
    </r>
    <r>
      <rPr>
        <sz val="11"/>
        <rFont val="Calibri"/>
        <family val="2"/>
        <charset val="238"/>
        <scheme val="minor"/>
      </rPr>
      <t xml:space="preserve"> (2006, October 30). Nanning. Retrieved from: http://en.cnci.net.cn/html/2008-09/31761.html.</t>
    </r>
  </si>
  <si>
    <r>
      <t>Joint Statement of the 16th ASEAN-China Summit on Commemoration of the 10</t>
    </r>
    <r>
      <rPr>
        <i/>
        <vertAlign val="superscript"/>
        <sz val="11"/>
        <rFont val="Calibri"/>
        <family val="2"/>
        <charset val="238"/>
        <scheme val="minor"/>
      </rPr>
      <t>th</t>
    </r>
    <r>
      <rPr>
        <i/>
        <sz val="11"/>
        <rFont val="Calibri"/>
        <family val="2"/>
        <charset val="238"/>
        <scheme val="minor"/>
      </rPr>
      <t xml:space="preserve">  Anniversary of the ASEAN-China Strategic Partnership.</t>
    </r>
    <r>
      <rPr>
        <sz val="11"/>
        <rFont val="Calibri"/>
        <family val="2"/>
        <charset val="238"/>
        <scheme val="minor"/>
      </rPr>
      <t xml:space="preserve"> (2013). Retrieved from: http://www.asean.org/wp-content/uploads/images/archive/23rdASEANSummit/7.%20joint%20statement%20of%20the%2016th%20asean-china%20summit%20final.pdf.</t>
    </r>
  </si>
  <si>
    <r>
      <t>ASEAN Political-Security Community Blueprint.</t>
    </r>
    <r>
      <rPr>
        <sz val="11"/>
        <rFont val="Calibri"/>
        <family val="2"/>
        <charset val="238"/>
        <scheme val="minor"/>
      </rPr>
      <t xml:space="preserve"> (2009, June). Retrieved from http://www.asean.org/wp-content/uploads/archive/5187-18.pdf.</t>
    </r>
  </si>
  <si>
    <r>
      <t>Joint Communiqué of the 43rd ASEAN Foreign Ministers Meeting. “Enhanced Efforts towards the ASEAN Community: from Vision to Action”.</t>
    </r>
    <r>
      <rPr>
        <sz val="11"/>
        <rFont val="Calibri"/>
        <family val="2"/>
        <charset val="238"/>
        <scheme val="minor"/>
      </rPr>
      <t xml:space="preserve"> (2010, July 19-20). Ha Noi: ASEAN Secretariat. Retrieved from: http://asean.org/?static_post=joint-communique-of-the-43rd-asean-foreign-ministers-meeting-enhanced-efforts-towards-the-asean-community-from-vision-to-action-ha-noi-19-20-july-2010-3.</t>
    </r>
  </si>
  <si>
    <r>
      <t>Joint Communiqué of the 44th ASEAN Foreign Ministers Meeting. “ASEAN Community in a Global Community of Nations”.</t>
    </r>
    <r>
      <rPr>
        <sz val="11"/>
        <rFont val="Calibri"/>
        <family val="2"/>
        <charset val="238"/>
        <scheme val="minor"/>
      </rPr>
      <t xml:space="preserve"> (2011, July 19). Bali</t>
    </r>
    <r>
      <rPr>
        <sz val="11"/>
        <color rgb="FF000000"/>
        <rFont val="Calibri"/>
        <family val="2"/>
        <charset val="238"/>
        <scheme val="minor"/>
      </rPr>
      <t>: ASEAN Secretariat.</t>
    </r>
    <r>
      <rPr>
        <sz val="11"/>
        <rFont val="Calibri"/>
        <family val="2"/>
        <charset val="238"/>
        <scheme val="minor"/>
      </rPr>
      <t xml:space="preserve"> Retrieved from: http://www.operationspaix.net/DATA/DOCUMENT/2780~v~Joint_Communique_of_the_44th_ASEAN_Foreign_Ministers_Meeting_Bali_Indonesia_19_July_2011.pdf.</t>
    </r>
  </si>
  <si>
    <r>
      <t>Press Release of the ASEAN Foreign Ministers’ (AMM Retreat)</t>
    </r>
    <r>
      <rPr>
        <sz val="11"/>
        <color rgb="FF000000"/>
        <rFont val="Calibri"/>
        <family val="2"/>
        <charset val="238"/>
        <scheme val="minor"/>
      </rPr>
      <t>. (2012, January 11). Siem Reap: ASEAN Secretariat. Retrieved from: http://asean.org/?attachment_id=48809.</t>
    </r>
  </si>
  <si>
    <r>
      <t>Statement of the ASEAN Foreign Ministers</t>
    </r>
    <r>
      <rPr>
        <sz val="11"/>
        <color rgb="FF000000"/>
        <rFont val="Calibri"/>
        <family val="2"/>
        <charset val="238"/>
        <scheme val="minor"/>
      </rPr>
      <t>. (2012, July 20). Phnom Penh: ASEAN Secretariat. Retrieved from: http://asean.org/?attachment_id=48809.</t>
    </r>
  </si>
  <si>
    <r>
      <t>Joint Communiqué of the 46th ASEAN Foreign Ministers’ Meeting.</t>
    </r>
    <r>
      <rPr>
        <sz val="11"/>
        <rFont val="Calibri"/>
        <family val="2"/>
        <charset val="238"/>
        <scheme val="minor"/>
      </rPr>
      <t xml:space="preserve"> (2013, June 29-30). </t>
    </r>
    <r>
      <rPr>
        <sz val="11"/>
        <color rgb="FF000000"/>
        <rFont val="Calibri"/>
        <family val="2"/>
        <charset val="238"/>
        <scheme val="minor"/>
      </rPr>
      <t xml:space="preserve">Bandar Seri Begawan: ASEAN Secretariat. </t>
    </r>
    <r>
      <rPr>
        <sz val="11"/>
        <rFont val="Calibri"/>
        <family val="2"/>
        <charset val="238"/>
        <scheme val="minor"/>
      </rPr>
      <t>Retrieved from: http://www.asean.org/storage/images/2013/news/joint%20communique%20of%20the%2046th%20asean%20foreign%20ministers%20meeting%2046th%20amm%20-%20final%20-%2030%20june%202013.pdf.</t>
    </r>
  </si>
  <si>
    <r>
      <t>Joint Communiqué 47th ASEAN Foreign Ministers’ Meeting.</t>
    </r>
    <r>
      <rPr>
        <sz val="11"/>
        <rFont val="Calibri"/>
        <family val="2"/>
        <charset val="238"/>
        <scheme val="minor"/>
      </rPr>
      <t xml:space="preserve"> (2014, August 8). Nay Pyi Taw: ASEAN Secretariat. Retrieved from: http://www.asean.org/storage/images/documents/47thAMMandRelatedMeetings/Joint%20Communique%20of%2047th%20AMM%20as%20of%209-8-14%2010%20pm.pdf.</t>
    </r>
  </si>
  <si>
    <r>
      <t>Joint Communiqué 48th ASEAN Foreign Ministers Meeting. “Our people, our community, our vision”.</t>
    </r>
    <r>
      <rPr>
        <sz val="11"/>
        <rFont val="Calibri"/>
        <family val="2"/>
        <charset val="238"/>
        <scheme val="minor"/>
      </rPr>
      <t xml:space="preserve"> (2015, August 4). Kuala Lumpur: ASEAN Secretariat. Retrieved from:  http://www.asean.org/wp-content/uploads/images/2015/August/48th_amm/JOINT%20COMMUNIQUE%20OF%20THE%2048TH%20AMM-FINAL.pdf.</t>
    </r>
  </si>
  <si>
    <r>
      <rPr>
        <i/>
        <sz val="11"/>
        <rFont val="Calibri"/>
        <family val="2"/>
        <charset val="238"/>
        <scheme val="minor"/>
      </rPr>
      <t>Joint Communiqué of the 42nd ASEAN Foreign Ministers Meeting “Acting Together to Cope with Global Challenges”</t>
    </r>
    <r>
      <rPr>
        <sz val="11"/>
        <rFont val="Calibri"/>
        <family val="2"/>
        <charset val="238"/>
        <scheme val="minor"/>
      </rPr>
      <t>. (2009, July 2). Phuket.  Retrieved from:  http://www.asean.org/storage/images/archive/PR-42AMM-JC.pdf.</t>
    </r>
  </si>
  <si>
    <r>
      <rPr>
        <i/>
        <sz val="11"/>
        <rFont val="Calibri"/>
        <family val="2"/>
        <charset val="238"/>
        <scheme val="minor"/>
      </rPr>
      <t>Joint Communique of the 41st ASEAN Ministerial Meeting, “One ASEAN at the Heart of Dynamic Asia”</t>
    </r>
    <r>
      <rPr>
        <sz val="11"/>
        <rFont val="Calibri"/>
        <family val="2"/>
        <charset val="238"/>
        <scheme val="minor"/>
      </rPr>
      <t>. (2008, July 21). Singapore. Retrieved from: http://www.asean.org/storage/images/2012/politic/AMM%20Joint%20Communiques/Joint%20Communique%20of%20the%2041st%20ASEAN%20Ministerial%20Meeting.pdf.</t>
    </r>
  </si>
  <si>
    <r>
      <t xml:space="preserve">Jintao, H. (2007). </t>
    </r>
    <r>
      <rPr>
        <i/>
        <sz val="11"/>
        <rFont val="Calibri"/>
        <family val="2"/>
        <charset val="238"/>
        <scheme val="minor"/>
      </rPr>
      <t>Report to the Seventeenth National Congress of the Communist Party of China on Oct. 15, 2007</t>
    </r>
    <r>
      <rPr>
        <sz val="11"/>
        <rFont val="Calibri"/>
        <family val="2"/>
        <charset val="238"/>
        <scheme val="minor"/>
      </rPr>
      <t>. Retrieved from: http://www.china.org.cn/english/congress/229611.htm.</t>
    </r>
  </si>
  <si>
    <r>
      <rPr>
        <i/>
        <sz val="11"/>
        <rFont val="Calibri"/>
        <family val="2"/>
        <charset val="238"/>
        <scheme val="minor"/>
      </rPr>
      <t>China’s Military Strategy</t>
    </r>
    <r>
      <rPr>
        <sz val="11"/>
        <rFont val="Calibri"/>
        <family val="2"/>
        <charset val="238"/>
        <scheme val="minor"/>
      </rPr>
      <t>. (2015). Retrieved from: http://english.gov.cn/archive/white_paper/2015/05/27/content_281475115610833.htm.</t>
    </r>
  </si>
  <si>
    <r>
      <rPr>
        <i/>
        <sz val="11"/>
        <rFont val="Calibri"/>
        <family val="2"/>
        <charset val="238"/>
        <scheme val="minor"/>
      </rPr>
      <t>China’s National Defense</t>
    </r>
    <r>
      <rPr>
        <sz val="11"/>
        <rFont val="Calibri"/>
        <family val="2"/>
        <charset val="238"/>
        <scheme val="minor"/>
      </rPr>
      <t>. (2004). Retrieved from: http://www.gov.cn/english/official/2005-07/28/content_18078.htm.</t>
    </r>
  </si>
  <si>
    <r>
      <rPr>
        <i/>
        <sz val="11"/>
        <rFont val="Calibri"/>
        <family val="2"/>
        <charset val="238"/>
        <scheme val="minor"/>
      </rPr>
      <t>China’s National Defense</t>
    </r>
    <r>
      <rPr>
        <sz val="11"/>
        <rFont val="Calibri"/>
        <family val="2"/>
        <charset val="238"/>
        <scheme val="minor"/>
      </rPr>
      <t>. (2006). Retrieved from: https://fas.org/nuke/guide/china/doctrine/wp2006.html.</t>
    </r>
  </si>
  <si>
    <r>
      <rPr>
        <i/>
        <sz val="11"/>
        <rFont val="Calibri"/>
        <family val="2"/>
        <charset val="238"/>
        <scheme val="minor"/>
      </rPr>
      <t>China’s National Defense</t>
    </r>
    <r>
      <rPr>
        <sz val="11"/>
        <rFont val="Calibri"/>
        <family val="2"/>
        <charset val="238"/>
        <scheme val="minor"/>
      </rPr>
      <t>. (2008). Retrieved from: http://www.gov.cn/english/official/2009-01/20/content_1210227.htm.</t>
    </r>
  </si>
  <si>
    <r>
      <rPr>
        <i/>
        <sz val="11"/>
        <rFont val="Calibri"/>
        <family val="2"/>
        <charset val="238"/>
        <scheme val="minor"/>
      </rPr>
      <t>China’s National Defense</t>
    </r>
    <r>
      <rPr>
        <sz val="11"/>
        <rFont val="Calibri"/>
        <family val="2"/>
        <charset val="238"/>
        <scheme val="minor"/>
      </rPr>
      <t>. (2010). Retrieved from: http://www.gov.cn/english/official/2011-03/31/content_1835499.htm.</t>
    </r>
  </si>
  <si>
    <t>Salient issues: salience and proximity measurement</t>
  </si>
  <si>
    <t>compatible or competing</t>
  </si>
  <si>
    <t>21 goals in total</t>
  </si>
  <si>
    <t>6 overlapping</t>
  </si>
  <si>
    <t>14 complementary</t>
  </si>
  <si>
    <t>1 compatible or competing</t>
  </si>
  <si>
    <t>15 issues in total</t>
  </si>
  <si>
    <t>11 overlapping</t>
  </si>
  <si>
    <t>4 complementary</t>
  </si>
  <si>
    <t>0 compatible or competing</t>
  </si>
  <si>
    <t>METODOLOGICAL ASSUMPTIONS:</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</si>
  <si>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</si>
  <si>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</si>
  <si>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</si>
  <si>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</si>
  <si>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Content analysis and CAQDAS-based coding</t>
  </si>
  <si>
    <t>Salience analysis</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</si>
  <si>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</si>
  <si>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</si>
  <si>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r>
      <rPr>
        <sz val="11"/>
        <color theme="1"/>
        <rFont val="Calibri"/>
        <family val="2"/>
        <scheme val="minor"/>
      </rPr>
      <t xml:space="preserve">Dataset: </t>
    </r>
    <r>
      <rPr>
        <b/>
        <sz val="11"/>
        <color theme="1"/>
        <rFont val="Calibri"/>
        <family val="2"/>
        <charset val="238"/>
        <scheme val="minor"/>
      </rPr>
      <t>SPaSIO/ASEAN-China/goals and roles convergence</t>
    </r>
  </si>
  <si>
    <r>
      <rPr>
        <i/>
        <sz val="11"/>
        <rFont val="Calibri"/>
        <family val="2"/>
        <scheme val="minor"/>
      </rPr>
      <t>Author:</t>
    </r>
    <r>
      <rPr>
        <b/>
        <i/>
        <sz val="11"/>
        <color theme="1"/>
        <rFont val="Calibri"/>
        <family val="2"/>
        <scheme val="minor"/>
      </rPr>
      <t xml:space="preserve"> Agata Domachowska</t>
    </r>
  </si>
  <si>
    <r>
      <rPr>
        <sz val="11"/>
        <rFont val="Calibri"/>
        <family val="2"/>
        <charset val="238"/>
        <scheme val="minor"/>
      </rPr>
      <t xml:space="preserve">Title: </t>
    </r>
    <r>
      <rPr>
        <b/>
        <sz val="11"/>
        <color theme="1"/>
        <rFont val="Calibri"/>
        <family val="2"/>
        <charset val="238"/>
        <scheme val="minor"/>
      </rPr>
      <t>Strategic goals and strategic roles convergence (H2&amp;H3)</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</si>
  <si>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</si>
  <si>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t>More information about the research team and the project itself can be found at www.spg.umk.pl.</t>
  </si>
  <si>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</si>
  <si>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Case: </t>
    </r>
    <r>
      <rPr>
        <b/>
        <sz val="11"/>
        <color theme="1"/>
        <rFont val="Calibri"/>
        <family val="2"/>
        <scheme val="minor"/>
      </rPr>
      <t>ASEAN-China</t>
    </r>
  </si>
  <si>
    <r>
      <rPr>
        <sz val="11"/>
        <rFont val="Calibri"/>
        <family val="2"/>
        <scheme val="minor"/>
      </rPr>
      <t xml:space="preserve">Timeframe (H2): </t>
    </r>
    <r>
      <rPr>
        <b/>
        <sz val="11"/>
        <color theme="1"/>
        <rFont val="Calibri"/>
        <family val="2"/>
        <scheme val="minor"/>
      </rPr>
      <t>2003-2015</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</si>
  <si>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</si>
  <si>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</si>
  <si>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rPr>
        <sz val="11"/>
        <rFont val="Calibri"/>
        <family val="2"/>
        <scheme val="minor"/>
      </rPr>
      <t xml:space="preserve">Time series data intervals (H3): </t>
    </r>
    <r>
      <rPr>
        <b/>
        <sz val="11"/>
        <color theme="1"/>
        <rFont val="Calibri"/>
        <family val="2"/>
        <scheme val="minor"/>
      </rPr>
      <t>1996, 2003, 2015</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</si>
  <si>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</si>
  <si>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</si>
  <si>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01.09.2016</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</si>
  <si>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</si>
  <si>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</si>
  <si>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SPaSIO Project Datasets                                                                                  ©Strategic Partnerships Group, 2013-2018</t>
  </si>
  <si>
    <t>Dataset Contents: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</si>
  <si>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</si>
  <si>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t>Firstly, we enquire into parametric distance, or dissimilarity, of actors’ PIPR-metrical role profiles and measure it statistically (SPSS-based measure of Euclidean distance).</t>
  </si>
  <si>
    <t>Our study of strategic roles convergence unfolds in two steps.</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</si>
  <si>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</si>
  <si>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</si>
  <si>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</si>
  <si>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</si>
  <si>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</si>
  <si>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</si>
  <si>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</si>
  <si>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</si>
  <si>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</si>
  <si>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</si>
  <si>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PIPR analytical model consists of 4 elements: Power, Influence, Presence and strategic Relevance.</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</si>
  <si>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</si>
  <si>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t>In terms of type of Power it was assumed that all actors share the basic level of power: hard power. The other types were assigned to state/IO based on their characteristics and labelling captured in IR literature.</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</si>
  <si>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</si>
  <si>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</si>
  <si>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</si>
  <si>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</si>
  <si>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</si>
  <si>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</si>
  <si>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</si>
  <si>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</si>
  <si>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</si>
  <si>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</si>
  <si>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</si>
  <si>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</si>
  <si>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</si>
  <si>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</si>
  <si>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</si>
  <si>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</si>
  <si>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</si>
  <si>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t>Time-series data explanation</t>
  </si>
  <si>
    <t>1st upgrade - Strategic Partnership</t>
  </si>
  <si>
    <t>current reference time</t>
  </si>
  <si>
    <t>gaining the status of ASEAN Dialogue Partner</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</si>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</sst>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0.00000"/>
  </numFmts>
  <fonts count="65" x14ac:knownFonts="1">
    <font>
      <sz val="10"/>
      <name val="Arial"/>
    </font>
    <font>
      <sz val="11"/>
      <color theme="1"/>
      <name val="Calibri"/>
      <family val="2"/>
      <charset val="238"/>
      <scheme val="minor"/>
    </font>
    <font>
      <b/>
      <sz val="9"/>
      <color indexed="81"/>
      <name val="Tahoma"/>
      <family val="2"/>
      <charset val="238"/>
    </font>
    <font>
      <sz val="9"/>
      <color indexed="81"/>
      <name val="Tahoma"/>
      <family val="2"/>
      <charset val="238"/>
    </font>
    <font>
      <sz val="11"/>
      <color theme="1"/>
      <name val="Calibri"/>
      <family val="2"/>
      <scheme val="minor"/>
    </font>
    <font>
      <sz val="12"/>
      <color rgb="FF000000"/>
      <name val="Calibri"/>
      <family val="2"/>
      <charset val="238"/>
    </font>
    <font>
      <b/>
      <sz val="11"/>
      <color theme="1"/>
      <name val="Calibri"/>
      <family val="2"/>
      <scheme val="minor"/>
    </font>
    <font>
      <sz val="11"/>
      <name val="Calibri"/>
      <family val="2"/>
      <scheme val="minor"/>
    </font>
    <font>
      <b/>
      <sz val="11"/>
      <color rgb="FFFF0000"/>
      <name val="Calibri"/>
      <family val="2"/>
      <scheme val="minor"/>
    </font>
    <font>
      <sz val="11"/>
      <color rgb="FF000000"/>
      <name val="Calibri"/>
      <family val="2"/>
      <scheme val="minor"/>
    </font>
    <font>
      <b/>
      <sz val="9"/>
      <color rgb="FF000000"/>
      <name val="Tahoma"/>
      <family val="2"/>
      <charset val="238"/>
    </font>
    <font>
      <sz val="9"/>
      <color rgb="FF000000"/>
      <name val="Tahoma"/>
      <family val="2"/>
      <charset val="238"/>
    </font>
    <font>
      <b/>
      <sz val="11"/>
      <name val="Calibri"/>
      <family val="2"/>
      <scheme val="minor"/>
    </font>
    <font>
      <b/>
      <sz val="11"/>
      <color rgb="FF000000"/>
      <name val="Calibri"/>
      <family val="2"/>
      <scheme val="minor"/>
    </font>
    <font>
      <b/>
      <i/>
      <sz val="11"/>
      <color rgb="FFFF0000"/>
      <name val="Calibri"/>
      <family val="2"/>
      <scheme val="minor"/>
    </font>
    <font>
      <i/>
      <sz val="12"/>
      <color theme="1"/>
      <name val="Calibri"/>
      <family val="2"/>
      <scheme val="minor"/>
    </font>
    <font>
      <b/>
      <i/>
      <sz val="10"/>
      <color rgb="FFFF0000"/>
      <name val="Arial"/>
      <family val="2"/>
    </font>
    <font>
      <sz val="11"/>
      <color rgb="FFFF0000"/>
      <name val="Calibri"/>
      <family val="2"/>
      <scheme val="minor"/>
    </font>
    <font>
      <b/>
      <sz val="11"/>
      <color rgb="FFFF0000"/>
      <name val="Calibri"/>
      <family val="2"/>
    </font>
    <font>
      <i/>
      <sz val="12"/>
      <color rgb="FF000000"/>
      <name val="Calibri"/>
      <family val="2"/>
      <charset val="238"/>
    </font>
    <font>
      <b/>
      <sz val="12"/>
      <color rgb="FF000000"/>
      <name val="Calibri"/>
      <family val="2"/>
      <scheme val="minor"/>
    </font>
    <font>
      <b/>
      <sz val="12"/>
      <color theme="1"/>
      <name val="Calibri"/>
      <family val="2"/>
      <scheme val="minor"/>
    </font>
    <font>
      <sz val="10"/>
      <name val="Arial"/>
      <family val="2"/>
    </font>
    <font>
      <sz val="11"/>
      <color theme="0" tint="-0.34998626667073579"/>
      <name val="Calibri"/>
      <family val="2"/>
      <scheme val="minor"/>
    </font>
    <font>
      <b/>
      <sz val="12"/>
      <color rgb="FF000000"/>
      <name val="Calibri"/>
      <family val="2"/>
    </font>
    <font>
      <sz val="12"/>
      <color rgb="FF000000"/>
      <name val="Calibri"/>
      <family val="2"/>
    </font>
    <font>
      <i/>
      <u/>
      <sz val="11"/>
      <color theme="1"/>
      <name val="Calibri"/>
      <family val="2"/>
      <charset val="238"/>
      <scheme val="minor"/>
    </font>
    <font>
      <sz val="11"/>
      <name val="Calibri"/>
      <family val="2"/>
      <charset val="238"/>
      <scheme val="minor"/>
    </font>
    <font>
      <i/>
      <sz val="11"/>
      <name val="Calibri"/>
      <family val="2"/>
      <charset val="238"/>
      <scheme val="minor"/>
    </font>
    <font>
      <sz val="8"/>
      <color rgb="FF222222"/>
      <name val="Arial"/>
      <family val="2"/>
      <charset val="238"/>
    </font>
    <font>
      <b/>
      <sz val="12"/>
      <color theme="1"/>
      <name val="Calibri"/>
      <family val="2"/>
      <charset val="238"/>
      <scheme val="minor"/>
    </font>
    <font>
      <sz val="12"/>
      <name val="Calibri"/>
      <family val="2"/>
      <charset val="238"/>
      <scheme val="minor"/>
    </font>
    <font>
      <b/>
      <sz val="11"/>
      <name val="Calibri"/>
      <family val="2"/>
      <charset val="238"/>
      <scheme val="minor"/>
    </font>
    <font>
      <i/>
      <sz val="11"/>
      <color rgb="FF000000"/>
      <name val="Calibri"/>
      <family val="2"/>
      <charset val="238"/>
      <scheme val="minor"/>
    </font>
    <font>
      <sz val="11"/>
      <color rgb="FF000000"/>
      <name val="Calibri"/>
      <family val="2"/>
      <charset val="238"/>
      <scheme val="minor"/>
    </font>
    <font>
      <i/>
      <vertAlign val="superscript"/>
      <sz val="11"/>
      <name val="Calibri"/>
      <family val="2"/>
      <charset val="238"/>
      <scheme val="minor"/>
    </font>
    <font>
      <b/>
      <sz val="11"/>
      <color theme="1"/>
      <name val="Calibri"/>
      <family val="2"/>
      <charset val="238"/>
      <scheme val="minor"/>
    </font>
    <font>
      <i/>
      <sz val="12"/>
      <color rgb="FF000000"/>
      <name val="Calibri"/>
      <family val="2"/>
      <charset val="238"/>
      <scheme val="minor"/>
    </font>
    <font>
      <b/>
      <i/>
      <sz val="12"/>
      <color rgb="FF000000"/>
      <name val="Calibri"/>
      <family val="2"/>
      <charset val="238"/>
      <scheme val="minor"/>
    </font>
    <font>
      <sz val="12"/>
      <color rgb="FF000000"/>
      <name val="Calibri"/>
      <family val="2"/>
      <charset val="238"/>
      <scheme val="minor"/>
    </font>
    <font>
      <b/>
      <i/>
      <sz val="11"/>
      <color rgb="FF000000"/>
      <name val="Calibri"/>
      <family val="2"/>
      <charset val="238"/>
      <scheme val="minor"/>
    </font>
    <font>
      <b/>
      <i/>
      <sz val="12"/>
      <color theme="1"/>
      <name val="Calibri"/>
      <family val="2"/>
      <charset val="238"/>
      <scheme val="minor"/>
    </font>
    <font>
      <sz val="11"/>
      <name val="Calibri"/>
      <family val="2"/>
      <charset val="238"/>
    </font>
    <font>
      <b/>
      <sz val="11"/>
      <name val="Calibri"/>
      <family val="2"/>
      <charset val="238"/>
    </font>
    <font>
      <b/>
      <i/>
      <sz val="10"/>
      <color rgb="FFFF0000"/>
      <name val="Arial"/>
      <family val="2"/>
      <charset val="238"/>
    </font>
    <font>
      <b/>
      <sz val="11"/>
      <color rgb="FFFFC000"/>
      <name val="Calibri"/>
      <family val="2"/>
      <charset val="238"/>
    </font>
    <font>
      <b/>
      <sz val="11"/>
      <color rgb="FF00B0F0"/>
      <name val="Calibri"/>
      <family val="2"/>
      <charset val="238"/>
    </font>
    <font>
      <i/>
      <sz val="12"/>
      <name val="Calibri"/>
      <family val="2"/>
      <charset val="238"/>
    </font>
    <font>
      <sz val="11"/>
      <color rgb="FF000000"/>
      <name val="Calibri"/>
      <family val="2"/>
      <charset val="238"/>
    </font>
    <font>
      <b/>
      <i/>
      <sz val="11"/>
      <color theme="1"/>
      <name val="Calibri"/>
      <family val="2"/>
      <scheme val="minor"/>
    </font>
    <font>
      <i/>
      <sz val="11"/>
      <name val="Calibri"/>
      <family val="2"/>
      <scheme val="minor"/>
    </font>
    <font>
      <i/>
      <sz val="11"/>
      <color theme="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sz val="11"/>
      <color rgb="FF000000"/>
      <name val="Calibri"/>
      <family val="2"/>
      <charset val="238"/>
    </font>
    <font>
      <i/>
      <sz val="11"/>
      <name val="Calibri"/>
      <family val="2"/>
      <charset val="238"/>
    </font>
    <font>
      <b/>
      <i/>
      <sz val="11"/>
      <name val="Calibri"/>
      <family val="2"/>
      <charset val="238"/>
    </font>
    <font>
      <i/>
      <sz val="11"/>
      <name val="Symbol"/>
      <family val="1"/>
      <charset val="2"/>
    </font>
    <font>
      <i/>
      <vertAlign val="subscript"/>
      <sz val="11"/>
      <name val="Calibri"/>
      <family val="2"/>
      <charset val="238"/>
    </font>
    <font>
      <b/>
      <sz val="11"/>
      <color rgb="FFFF0000"/>
      <name val="Calibri"/>
      <family val="2"/>
      <charset val="238"/>
      <scheme val="minor"/>
    </font>
    <font>
      <b/>
      <sz val="11"/>
      <color rgb="FF000000"/>
      <name val="Calibri"/>
      <family val="2"/>
      <charset val="238"/>
    </font>
    <font>
      <b/>
      <i/>
      <u/>
      <sz val="11"/>
      <color rgb="FF000000"/>
      <name val="Calibri"/>
      <family val="2"/>
      <scheme val="minor"/>
    </font>
    <font>
      <i/>
      <sz val="11"/>
      <color rgb="FF000000"/>
      <name val="Calibri"/>
      <family val="2"/>
      <scheme val="minor"/>
    </font>
  </fonts>
  <fills count="23">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1" tint="0.499984740745262"/>
        <bgColor indexed="64"/>
      </patternFill>
    </fill>
    <fill>
      <patternFill patternType="solid">
        <fgColor rgb="FFFFC000"/>
        <bgColor indexed="64"/>
      </patternFill>
    </fill>
    <fill>
      <patternFill patternType="solid">
        <fgColor theme="0"/>
        <bgColor indexed="64"/>
      </patternFill>
    </fill>
    <fill>
      <patternFill patternType="solid">
        <fgColor rgb="FF7030A0"/>
        <bgColor indexed="64"/>
      </patternFill>
    </fill>
    <fill>
      <patternFill patternType="solid">
        <fgColor rgb="FFFFFF00"/>
        <bgColor rgb="FFFFFF00"/>
      </patternFill>
    </fill>
    <fill>
      <patternFill patternType="solid">
        <fgColor rgb="FFFF0000"/>
        <bgColor rgb="FFFF0000"/>
      </patternFill>
    </fill>
    <fill>
      <patternFill patternType="solid">
        <fgColor rgb="FFFF8926"/>
        <bgColor rgb="FFFF8926"/>
      </patternFill>
    </fill>
    <fill>
      <patternFill patternType="solid">
        <fgColor rgb="FFFFC000"/>
        <bgColor rgb="FFFFC000"/>
      </patternFill>
    </fill>
    <fill>
      <patternFill patternType="solid">
        <fgColor theme="0" tint="-0.14999847407452621"/>
        <bgColor indexed="64"/>
      </patternFill>
    </fill>
    <fill>
      <patternFill patternType="solid">
        <fgColor rgb="FF92D050"/>
        <bgColor rgb="FF92D050"/>
      </patternFill>
    </fill>
    <fill>
      <patternFill patternType="solid">
        <fgColor rgb="FF92D050"/>
        <bgColor indexed="64"/>
      </patternFill>
    </fill>
    <fill>
      <patternFill patternType="solid">
        <fgColor rgb="FF7030A0"/>
        <bgColor rgb="FF7030A0"/>
      </patternFill>
    </fill>
    <fill>
      <patternFill patternType="solid">
        <fgColor rgb="FF00B0F0"/>
        <bgColor rgb="FF00B0F0"/>
      </patternFill>
    </fill>
    <fill>
      <patternFill patternType="solid">
        <fgColor rgb="FF00B0F0"/>
        <bgColor indexed="64"/>
      </patternFill>
    </fill>
    <fill>
      <patternFill patternType="solid">
        <fgColor rgb="FF00B050"/>
        <bgColor rgb="FF00B050"/>
      </patternFill>
    </fill>
    <fill>
      <patternFill patternType="solid">
        <fgColor rgb="FFFF0000"/>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6" tint="0.39997558519241921"/>
        <bgColor indexed="64"/>
      </patternFill>
    </fill>
  </fills>
  <borders count="1">
    <border>
      <left/>
      <right/>
      <top/>
      <bottom/>
      <diagonal/>
    </border>
  </borders>
  <cellStyleXfs count="3">
    <xf numFmtId="0" fontId="0" fillId="0" borderId="0">
      <alignment vertical="center"/>
    </xf>
    <xf numFmtId="0" fontId="4" fillId="0" borderId="0"/>
    <xf numFmtId="0" fontId="5" fillId="0" borderId="0"/>
  </cellStyleXfs>
  <cellXfs count="182">
    <xf numFmtId="0" fontId="0" fillId="0" borderId="0" xfId="0">
      <alignment vertical="center"/>
    </xf>
    <xf numFmtId="0" fontId="6" fillId="0" borderId="0" xfId="0" applyFont="1" applyAlignment="1"/>
    <xf numFmtId="0" fontId="6" fillId="0" borderId="0" xfId="0" applyFont="1" applyAlignment="1">
      <alignment horizontal="left"/>
    </xf>
    <xf numFmtId="0" fontId="6" fillId="0" borderId="0" xfId="0" applyFont="1" applyBorder="1" applyAlignment="1"/>
    <xf numFmtId="0" fontId="6" fillId="0" borderId="0" xfId="0" applyFont="1" applyFill="1" applyBorder="1" applyAlignment="1"/>
    <xf numFmtId="0" fontId="4" fillId="0" borderId="0" xfId="1" applyFont="1"/>
    <xf numFmtId="1" fontId="4" fillId="0" borderId="0" xfId="1" applyNumberFormat="1" applyFont="1"/>
    <xf numFmtId="164" fontId="4" fillId="0" borderId="0" xfId="0" applyNumberFormat="1" applyFont="1" applyAlignment="1"/>
    <xf numFmtId="0" fontId="7" fillId="0" borderId="0" xfId="0" applyFont="1" applyAlignment="1"/>
    <xf numFmtId="0" fontId="8" fillId="0" borderId="0" xfId="0" applyFont="1" applyAlignment="1">
      <alignment horizontal="left"/>
    </xf>
    <xf numFmtId="0" fontId="7" fillId="0" borderId="0" xfId="0" applyFont="1" applyBorder="1" applyAlignment="1"/>
    <xf numFmtId="0" fontId="7" fillId="0" borderId="0" xfId="0" applyFont="1" applyAlignment="1">
      <alignment horizontal="left"/>
    </xf>
    <xf numFmtId="0" fontId="4" fillId="0" borderId="0" xfId="0" applyFont="1" applyAlignment="1"/>
    <xf numFmtId="0" fontId="4" fillId="0" borderId="0" xfId="0" applyFont="1" applyAlignment="1">
      <alignment horizontal="left"/>
    </xf>
    <xf numFmtId="0" fontId="4" fillId="0" borderId="0" xfId="0" applyFont="1" applyBorder="1" applyAlignment="1"/>
    <xf numFmtId="0" fontId="7" fillId="5" borderId="0" xfId="0" applyFont="1" applyFill="1" applyAlignment="1"/>
    <xf numFmtId="0" fontId="4" fillId="2" borderId="0" xfId="0" applyFont="1" applyFill="1" applyAlignment="1"/>
    <xf numFmtId="0" fontId="7" fillId="2" borderId="0" xfId="0" applyFont="1" applyFill="1" applyAlignment="1"/>
    <xf numFmtId="164" fontId="4" fillId="5" borderId="0" xfId="0" applyNumberFormat="1" applyFont="1" applyFill="1" applyAlignment="1"/>
    <xf numFmtId="0" fontId="4" fillId="5" borderId="0" xfId="0" applyFont="1" applyFill="1" applyAlignment="1"/>
    <xf numFmtId="0" fontId="7" fillId="0" borderId="0" xfId="0" applyFont="1" applyFill="1" applyBorder="1" applyAlignment="1"/>
    <xf numFmtId="1" fontId="4" fillId="0" borderId="0" xfId="0" applyNumberFormat="1" applyFont="1" applyAlignment="1"/>
    <xf numFmtId="164" fontId="4" fillId="2" borderId="0" xfId="0" applyNumberFormat="1" applyFont="1" applyFill="1" applyAlignment="1"/>
    <xf numFmtId="0" fontId="4" fillId="0" borderId="0" xfId="0" applyFont="1" applyFill="1" applyAlignment="1"/>
    <xf numFmtId="165" fontId="4" fillId="6" borderId="0" xfId="0" applyNumberFormat="1" applyFont="1" applyFill="1" applyAlignment="1"/>
    <xf numFmtId="1" fontId="9" fillId="0" borderId="0" xfId="0" applyNumberFormat="1" applyFont="1" applyAlignment="1">
      <alignment horizontal="right"/>
    </xf>
    <xf numFmtId="3" fontId="4" fillId="0" borderId="0" xfId="0" applyNumberFormat="1" applyFont="1" applyAlignment="1"/>
    <xf numFmtId="0" fontId="9" fillId="0" borderId="0" xfId="0" applyFont="1" applyAlignment="1">
      <alignment horizontal="right"/>
    </xf>
    <xf numFmtId="0" fontId="7" fillId="0" borderId="0" xfId="0" applyFont="1" applyFill="1" applyAlignment="1"/>
    <xf numFmtId="2" fontId="4" fillId="0" borderId="0" xfId="0" applyNumberFormat="1" applyFont="1" applyAlignment="1"/>
    <xf numFmtId="1" fontId="4" fillId="0" borderId="0" xfId="0" applyNumberFormat="1" applyFont="1" applyAlignment="1">
      <alignment horizontal="right"/>
    </xf>
    <xf numFmtId="164" fontId="4" fillId="6" borderId="0" xfId="0" applyNumberFormat="1" applyFont="1" applyFill="1" applyAlignment="1"/>
    <xf numFmtId="2" fontId="7" fillId="0" borderId="0" xfId="0" applyNumberFormat="1" applyFont="1" applyFill="1" applyAlignment="1"/>
    <xf numFmtId="166" fontId="7" fillId="0" borderId="0" xfId="0" applyNumberFormat="1" applyFont="1" applyFill="1" applyAlignment="1"/>
    <xf numFmtId="164" fontId="7" fillId="0" borderId="0" xfId="0" applyNumberFormat="1" applyFont="1" applyFill="1" applyBorder="1" applyAlignment="1"/>
    <xf numFmtId="0" fontId="7" fillId="0" borderId="0" xfId="0" applyFont="1" applyBorder="1" applyAlignment="1">
      <alignment horizontal="left"/>
    </xf>
    <xf numFmtId="164" fontId="7" fillId="5" borderId="0" xfId="0" applyNumberFormat="1" applyFont="1" applyFill="1" applyBorder="1" applyAlignment="1"/>
    <xf numFmtId="0" fontId="7" fillId="5" borderId="0" xfId="0" applyFont="1" applyFill="1" applyBorder="1" applyAlignment="1"/>
    <xf numFmtId="0" fontId="4" fillId="0" borderId="0" xfId="2" applyFont="1"/>
    <xf numFmtId="0" fontId="4" fillId="0" borderId="0" xfId="0" applyFont="1" applyFill="1" applyBorder="1" applyAlignment="1"/>
    <xf numFmtId="2" fontId="4" fillId="0" borderId="0" xfId="0" applyNumberFormat="1" applyFont="1" applyFill="1" applyAlignment="1"/>
    <xf numFmtId="0" fontId="7" fillId="7" borderId="0" xfId="0" applyFont="1" applyFill="1" applyAlignment="1"/>
    <xf numFmtId="0" fontId="4" fillId="8" borderId="0" xfId="0" applyFont="1" applyFill="1" applyBorder="1" applyAlignment="1"/>
    <xf numFmtId="0" fontId="7" fillId="0" borderId="0" xfId="0" applyFont="1">
      <alignment vertical="center"/>
    </xf>
    <xf numFmtId="0" fontId="7" fillId="5" borderId="0" xfId="0" applyFont="1" applyFill="1">
      <alignment vertical="center"/>
    </xf>
    <xf numFmtId="0" fontId="7" fillId="2" borderId="0" xfId="0" applyFont="1" applyFill="1">
      <alignment vertical="center"/>
    </xf>
    <xf numFmtId="0" fontId="12" fillId="0" borderId="0" xfId="0" applyFont="1">
      <alignment vertical="center"/>
    </xf>
    <xf numFmtId="0" fontId="7" fillId="0" borderId="0" xfId="0" applyFont="1" applyAlignment="1">
      <alignment horizontal="right" vertical="center"/>
    </xf>
    <xf numFmtId="0" fontId="8" fillId="0" borderId="0" xfId="0" applyFont="1">
      <alignment vertical="center"/>
    </xf>
    <xf numFmtId="0" fontId="8" fillId="0" borderId="0" xfId="0" applyFont="1" applyAlignment="1"/>
    <xf numFmtId="0" fontId="13" fillId="0" borderId="0" xfId="0" applyFont="1" applyAlignment="1"/>
    <xf numFmtId="0" fontId="7" fillId="0" borderId="0" xfId="0" applyFont="1" applyFill="1">
      <alignment vertical="center"/>
    </xf>
    <xf numFmtId="0" fontId="8" fillId="0" borderId="0" xfId="0" applyFont="1" applyFill="1">
      <alignment vertical="center"/>
    </xf>
    <xf numFmtId="0" fontId="8" fillId="0" borderId="0" xfId="0" applyFont="1" applyAlignment="1">
      <alignment horizontal="right" vertical="center" wrapText="1"/>
    </xf>
    <xf numFmtId="0" fontId="7" fillId="0" borderId="0" xfId="0" applyFont="1" applyAlignment="1">
      <alignment vertical="center" wrapText="1"/>
    </xf>
    <xf numFmtId="0" fontId="12" fillId="0" borderId="0" xfId="0" applyFont="1" applyAlignment="1">
      <alignment horizontal="right" vertical="center"/>
    </xf>
    <xf numFmtId="0" fontId="7" fillId="3" borderId="0" xfId="0" applyFont="1" applyFill="1">
      <alignment vertical="center"/>
    </xf>
    <xf numFmtId="0" fontId="14" fillId="0" borderId="0" xfId="0" applyFont="1" applyAlignment="1">
      <alignment vertical="center"/>
    </xf>
    <xf numFmtId="0" fontId="15" fillId="12" borderId="0" xfId="0" applyFont="1" applyFill="1" applyAlignment="1"/>
    <xf numFmtId="0" fontId="16" fillId="12" borderId="0" xfId="0" applyFont="1" applyFill="1" applyAlignment="1"/>
    <xf numFmtId="0" fontId="14" fillId="0" borderId="0" xfId="0" applyFont="1" applyAlignment="1"/>
    <xf numFmtId="0" fontId="9" fillId="0" borderId="0" xfId="0" applyFont="1" applyAlignment="1"/>
    <xf numFmtId="0" fontId="17" fillId="0" borderId="0" xfId="0" applyFont="1" applyAlignment="1"/>
    <xf numFmtId="0" fontId="9" fillId="13" borderId="0" xfId="0" applyFont="1" applyFill="1" applyBorder="1" applyAlignment="1"/>
    <xf numFmtId="0" fontId="9" fillId="8" borderId="0" xfId="0" applyFont="1" applyFill="1" applyBorder="1" applyAlignment="1"/>
    <xf numFmtId="0" fontId="9" fillId="15" borderId="0" xfId="0" applyFont="1" applyFill="1" applyBorder="1" applyAlignment="1"/>
    <xf numFmtId="0" fontId="9" fillId="16" borderId="0" xfId="0" applyFont="1" applyFill="1" applyBorder="1" applyAlignment="1"/>
    <xf numFmtId="0" fontId="7" fillId="14" borderId="0" xfId="0" applyFont="1" applyFill="1">
      <alignment vertical="center"/>
    </xf>
    <xf numFmtId="0" fontId="7" fillId="7" borderId="0" xfId="0" applyFont="1" applyFill="1">
      <alignment vertical="center"/>
    </xf>
    <xf numFmtId="0" fontId="7" fillId="17" borderId="0" xfId="0" applyFont="1" applyFill="1">
      <alignment vertical="center"/>
    </xf>
    <xf numFmtId="0" fontId="9" fillId="18" borderId="0" xfId="0" applyFont="1" applyFill="1" applyBorder="1" applyAlignment="1"/>
    <xf numFmtId="0" fontId="18" fillId="0" borderId="0" xfId="0" applyFont="1" applyAlignment="1"/>
    <xf numFmtId="0" fontId="7" fillId="4" borderId="0" xfId="0" applyFont="1" applyFill="1">
      <alignment vertical="center"/>
    </xf>
    <xf numFmtId="0" fontId="7" fillId="4" borderId="0" xfId="0" applyFont="1" applyFill="1" applyAlignment="1">
      <alignment vertical="center" wrapText="1"/>
    </xf>
    <xf numFmtId="0" fontId="7" fillId="8" borderId="0" xfId="0" applyFont="1" applyFill="1" applyBorder="1" applyAlignment="1"/>
    <xf numFmtId="0" fontId="19" fillId="18" borderId="0" xfId="0" applyFont="1" applyFill="1" applyBorder="1" applyAlignment="1">
      <alignment horizontal="center" vertical="center"/>
    </xf>
    <xf numFmtId="0" fontId="0" fillId="8" borderId="0" xfId="0" applyFont="1" applyFill="1" applyBorder="1" applyAlignment="1">
      <alignment horizontal="center" vertical="center" wrapText="1"/>
    </xf>
    <xf numFmtId="0" fontId="20" fillId="0" borderId="0" xfId="0" applyFont="1" applyAlignment="1">
      <alignment horizontal="left"/>
    </xf>
    <xf numFmtId="0" fontId="21" fillId="0" borderId="0" xfId="0" applyFont="1" applyFill="1" applyAlignment="1">
      <alignment horizontal="left"/>
    </xf>
    <xf numFmtId="0" fontId="0" fillId="0" borderId="0" xfId="0" applyFill="1" applyAlignment="1"/>
    <xf numFmtId="0" fontId="0" fillId="0" borderId="0" xfId="0" applyFill="1" applyAlignment="1">
      <alignment horizontal="right"/>
    </xf>
    <xf numFmtId="0" fontId="0" fillId="0" borderId="0" xfId="0" applyAlignment="1">
      <alignment horizontal="right"/>
    </xf>
    <xf numFmtId="0" fontId="0" fillId="0" borderId="0" xfId="0" applyAlignment="1"/>
    <xf numFmtId="0" fontId="0" fillId="3" borderId="0" xfId="0" applyFill="1" applyAlignment="1"/>
    <xf numFmtId="0" fontId="21" fillId="0" borderId="0" xfId="0" applyFont="1" applyFill="1" applyAlignment="1"/>
    <xf numFmtId="0" fontId="0" fillId="0" borderId="0" xfId="0" applyAlignment="1">
      <alignment horizontal="center" vertical="center" wrapText="1"/>
    </xf>
    <xf numFmtId="0" fontId="23" fillId="0" borderId="0" xfId="0" applyFont="1">
      <alignment vertical="center"/>
    </xf>
    <xf numFmtId="0" fontId="24" fillId="0" borderId="0" xfId="0" applyFont="1" applyAlignment="1"/>
    <xf numFmtId="0" fontId="25" fillId="0" borderId="0" xfId="0" applyFont="1" applyAlignment="1">
      <alignment horizontal="center" vertical="center" wrapText="1"/>
    </xf>
    <xf numFmtId="0" fontId="0" fillId="8" borderId="0" xfId="0" applyFont="1" applyFill="1" applyBorder="1" applyAlignment="1"/>
    <xf numFmtId="0" fontId="8" fillId="0" borderId="0" xfId="0" applyFont="1" applyFill="1" applyAlignment="1"/>
    <xf numFmtId="0" fontId="9" fillId="0" borderId="0" xfId="0" applyFont="1" applyFill="1" applyAlignment="1"/>
    <xf numFmtId="0" fontId="13" fillId="0" borderId="0" xfId="0" applyFont="1" applyFill="1" applyAlignment="1"/>
    <xf numFmtId="0" fontId="9" fillId="3" borderId="0" xfId="0" applyFont="1" applyFill="1" applyBorder="1" applyAlignment="1"/>
    <xf numFmtId="0" fontId="26" fillId="0" borderId="0" xfId="0" applyFont="1" applyAlignment="1"/>
    <xf numFmtId="0" fontId="7" fillId="0" borderId="0" xfId="0" applyFont="1" applyAlignment="1">
      <alignment vertical="center"/>
    </xf>
    <xf numFmtId="0" fontId="29" fillId="0" borderId="0" xfId="0" applyFont="1">
      <alignment vertical="center"/>
    </xf>
    <xf numFmtId="0" fontId="30" fillId="0" borderId="0" xfId="0" applyFont="1" applyFill="1" applyBorder="1" applyAlignment="1">
      <alignment horizontal="left" vertical="center" wrapText="1"/>
    </xf>
    <xf numFmtId="0" fontId="30" fillId="0" borderId="0" xfId="0" applyFont="1" applyFill="1" applyBorder="1" applyAlignment="1">
      <alignment horizontal="left" vertical="center"/>
    </xf>
    <xf numFmtId="0" fontId="31" fillId="0" borderId="0" xfId="0" applyFont="1">
      <alignment vertical="center"/>
    </xf>
    <xf numFmtId="0" fontId="27" fillId="0" borderId="0" xfId="0" applyFont="1" applyAlignment="1">
      <alignment vertical="center"/>
    </xf>
    <xf numFmtId="0" fontId="30"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0" fontId="27" fillId="0" borderId="0" xfId="0" applyFont="1" applyAlignment="1"/>
    <xf numFmtId="0" fontId="27" fillId="0" borderId="0" xfId="0" applyFont="1">
      <alignment vertical="center"/>
    </xf>
    <xf numFmtId="0" fontId="38" fillId="0" borderId="0" xfId="0" applyFont="1" applyAlignment="1"/>
    <xf numFmtId="0" fontId="37" fillId="0" borderId="0" xfId="0" applyFont="1" applyAlignment="1"/>
    <xf numFmtId="0" fontId="27" fillId="0" borderId="0" xfId="0" applyFont="1" applyAlignment="1">
      <alignment vertical="center" wrapText="1"/>
    </xf>
    <xf numFmtId="0" fontId="38" fillId="0" borderId="0" xfId="0" applyFont="1" applyAlignment="1">
      <alignment horizontal="center" vertical="center" wrapText="1"/>
    </xf>
    <xf numFmtId="0" fontId="39" fillId="0" borderId="0" xfId="0" applyFont="1" applyAlignment="1">
      <alignment horizontal="center" vertical="center" wrapText="1"/>
    </xf>
    <xf numFmtId="0" fontId="32" fillId="0" borderId="0" xfId="0" applyFont="1">
      <alignment vertical="center"/>
    </xf>
    <xf numFmtId="0" fontId="40" fillId="9" borderId="0" xfId="0" applyFont="1" applyFill="1" applyBorder="1" applyAlignment="1"/>
    <xf numFmtId="0" fontId="34" fillId="10" borderId="0" xfId="0" applyFont="1" applyFill="1" applyBorder="1" applyAlignment="1"/>
    <xf numFmtId="0" fontId="34" fillId="11" borderId="0" xfId="0" applyFont="1" applyFill="1" applyBorder="1" applyAlignment="1"/>
    <xf numFmtId="0" fontId="27" fillId="10" borderId="0" xfId="0" applyFont="1" applyFill="1" applyBorder="1" applyAlignment="1"/>
    <xf numFmtId="0" fontId="27" fillId="11" borderId="0" xfId="0" applyFont="1" applyFill="1" applyBorder="1" applyAlignment="1"/>
    <xf numFmtId="0" fontId="41" fillId="19" borderId="0" xfId="0" applyFont="1" applyFill="1" applyAlignment="1"/>
    <xf numFmtId="0" fontId="15" fillId="20" borderId="0" xfId="0" applyFont="1" applyFill="1" applyAlignment="1"/>
    <xf numFmtId="0" fontId="42" fillId="0" borderId="0" xfId="0" applyFont="1">
      <alignment vertical="center"/>
    </xf>
    <xf numFmtId="0" fontId="43" fillId="0" borderId="0" xfId="0" applyFont="1">
      <alignment vertical="center"/>
    </xf>
    <xf numFmtId="0" fontId="17" fillId="0" borderId="0" xfId="0" applyFont="1" applyAlignment="1">
      <alignment vertical="center"/>
    </xf>
    <xf numFmtId="0" fontId="42" fillId="0" borderId="0" xfId="0" applyFont="1" applyAlignment="1"/>
    <xf numFmtId="0" fontId="44" fillId="21" borderId="0" xfId="0" applyFont="1" applyFill="1">
      <alignment vertical="center"/>
    </xf>
    <xf numFmtId="0" fontId="46" fillId="0" borderId="0" xfId="0" applyFont="1" applyAlignment="1">
      <alignment vertical="center"/>
    </xf>
    <xf numFmtId="0" fontId="45" fillId="0" borderId="0" xfId="0" applyFont="1" applyAlignment="1">
      <alignment vertical="center"/>
    </xf>
    <xf numFmtId="0" fontId="36" fillId="0" borderId="0" xfId="0" applyFont="1" applyFill="1" applyAlignment="1">
      <alignment horizontal="center"/>
    </xf>
    <xf numFmtId="0" fontId="6" fillId="0" borderId="0" xfId="0" applyFont="1" applyFill="1" applyAlignment="1">
      <alignment horizontal="center"/>
    </xf>
    <xf numFmtId="0" fontId="49" fillId="0" borderId="0" xfId="0" applyFont="1" applyFill="1" applyBorder="1" applyAlignment="1">
      <alignment horizontal="center" vertical="center"/>
    </xf>
    <xf numFmtId="0" fontId="7" fillId="0" borderId="0" xfId="0" applyFont="1" applyFill="1" applyBorder="1" applyAlignment="1">
      <alignment horizontal="left" vertical="center" wrapText="1"/>
    </xf>
    <xf numFmtId="0" fontId="6" fillId="0" borderId="0" xfId="0" applyFont="1" applyFill="1" applyBorder="1" applyAlignment="1">
      <alignment horizontal="left" vertical="center"/>
    </xf>
    <xf numFmtId="0" fontId="6" fillId="0" borderId="0" xfId="0" applyFont="1" applyAlignment="1">
      <alignment wrapText="1"/>
    </xf>
    <xf numFmtId="0" fontId="52" fillId="0" borderId="0" xfId="0" applyFont="1" applyAlignment="1"/>
    <xf numFmtId="0" fontId="53" fillId="0" borderId="0" xfId="0" applyFont="1" applyAlignment="1"/>
    <xf numFmtId="0" fontId="54" fillId="0" borderId="0" xfId="0" applyFont="1" applyAlignment="1">
      <alignment wrapText="1"/>
    </xf>
    <xf numFmtId="0" fontId="48" fillId="0" borderId="0" xfId="0" applyFont="1" applyAlignment="1">
      <alignment vertical="center" wrapText="1"/>
    </xf>
    <xf numFmtId="0" fontId="7" fillId="0" borderId="0" xfId="0" applyFont="1" applyAlignment="1">
      <alignment horizontal="left" vertical="center" wrapText="1"/>
    </xf>
    <xf numFmtId="0" fontId="27" fillId="0" borderId="0" xfId="0" applyFont="1" applyAlignment="1">
      <alignment vertical="center" wrapText="1"/>
    </xf>
    <xf numFmtId="0" fontId="7" fillId="0" borderId="0" xfId="0" applyFont="1" applyAlignment="1">
      <alignment wrapText="1"/>
    </xf>
    <xf numFmtId="0" fontId="36" fillId="19" borderId="0" xfId="0" applyFont="1" applyFill="1" applyAlignment="1">
      <alignment horizontal="center"/>
    </xf>
    <xf numFmtId="0" fontId="0" fillId="19" borderId="0" xfId="0" applyFill="1" applyAlignment="1"/>
    <xf numFmtId="0" fontId="26" fillId="22" borderId="0" xfId="0" applyFont="1" applyFill="1" applyAlignment="1"/>
    <xf numFmtId="0" fontId="48" fillId="22" borderId="0" xfId="0" applyFont="1" applyFill="1">
      <alignment vertical="center"/>
    </xf>
    <xf numFmtId="0" fontId="42" fillId="22" borderId="0" xfId="0" applyFont="1" applyFill="1" applyAlignment="1">
      <alignment horizontal="left" vertical="center"/>
    </xf>
    <xf numFmtId="0" fontId="7" fillId="22" borderId="0" xfId="0" applyFont="1" applyFill="1" applyAlignment="1">
      <alignment vertical="center" wrapText="1"/>
    </xf>
    <xf numFmtId="0" fontId="32" fillId="22" borderId="0" xfId="0" applyFont="1" applyFill="1" applyAlignment="1">
      <alignment horizontal="left" vertical="center"/>
    </xf>
    <xf numFmtId="0" fontId="33" fillId="22" borderId="0" xfId="0" applyFont="1" applyFill="1" applyAlignment="1">
      <alignment vertical="center"/>
    </xf>
    <xf numFmtId="0" fontId="28" fillId="22" borderId="0" xfId="0" applyFont="1" applyFill="1" applyAlignment="1">
      <alignment vertical="center"/>
    </xf>
    <xf numFmtId="0" fontId="27" fillId="22" borderId="0" xfId="0" applyFont="1" applyFill="1" applyAlignment="1">
      <alignment vertical="center"/>
    </xf>
    <xf numFmtId="0" fontId="32" fillId="22" borderId="0" xfId="0" applyFont="1" applyFill="1" applyAlignment="1">
      <alignment vertical="center"/>
    </xf>
    <xf numFmtId="0" fontId="27" fillId="22" borderId="0" xfId="0" applyFont="1" applyFill="1" applyAlignment="1">
      <alignment horizontal="left" vertical="center"/>
    </xf>
    <xf numFmtId="0" fontId="27" fillId="22" borderId="0" xfId="0" applyFont="1" applyFill="1" applyAlignment="1">
      <alignment horizontal="left" vertical="center" wrapText="1"/>
    </xf>
    <xf numFmtId="0" fontId="47" fillId="22" borderId="0" xfId="0" applyFont="1" applyFill="1" applyAlignment="1">
      <alignment horizontal="justify" vertical="center"/>
    </xf>
    <xf numFmtId="0" fontId="48" fillId="22" borderId="0" xfId="0" applyFont="1" applyFill="1" applyAlignment="1">
      <alignment horizontal="left" vertical="center"/>
    </xf>
    <xf numFmtId="0" fontId="7" fillId="22" borderId="0" xfId="0" applyFont="1" applyFill="1" applyAlignment="1">
      <alignment horizontal="left" vertical="center" wrapText="1"/>
    </xf>
    <xf numFmtId="0" fontId="19" fillId="22" borderId="0" xfId="0" applyFont="1" applyFill="1" applyAlignment="1">
      <alignment horizontal="left" vertical="center" wrapText="1"/>
    </xf>
    <xf numFmtId="0" fontId="7" fillId="22" borderId="0" xfId="0" applyFont="1" applyFill="1" applyAlignment="1">
      <alignment horizontal="left" vertical="center"/>
    </xf>
    <xf numFmtId="0" fontId="57" fillId="22" borderId="0" xfId="0" applyFont="1" applyFill="1" applyAlignment="1">
      <alignment horizontal="justify" vertical="center"/>
    </xf>
    <xf numFmtId="0" fontId="42" fillId="22" borderId="0" xfId="0" applyFont="1" applyFill="1">
      <alignment vertical="center"/>
    </xf>
    <xf numFmtId="0" fontId="7" fillId="22" borderId="0" xfId="0" applyFont="1" applyFill="1" applyAlignment="1">
      <alignment vertical="center"/>
    </xf>
    <xf numFmtId="0" fontId="1" fillId="22" borderId="0" xfId="0" applyFont="1" applyFill="1" applyAlignment="1"/>
    <xf numFmtId="0" fontId="28" fillId="22" borderId="0" xfId="0" applyFont="1" applyFill="1" applyAlignment="1">
      <alignment horizontal="left" vertical="center"/>
    </xf>
    <xf numFmtId="0" fontId="7" fillId="22" borderId="0" xfId="0" applyFont="1" applyFill="1" applyAlignment="1">
      <alignment horizontal="left"/>
    </xf>
    <xf numFmtId="0" fontId="7" fillId="22" borderId="0" xfId="0" applyFont="1" applyFill="1" applyAlignment="1"/>
    <xf numFmtId="0" fontId="7" fillId="22" borderId="0" xfId="0" applyFont="1" applyFill="1">
      <alignment vertical="center"/>
    </xf>
    <xf numFmtId="0" fontId="43" fillId="0" borderId="0" xfId="0" applyFont="1" applyAlignment="1">
      <alignment horizontal="center" vertical="center"/>
    </xf>
    <xf numFmtId="10" fontId="42" fillId="0" borderId="0" xfId="0" applyNumberFormat="1" applyFont="1" applyAlignment="1">
      <alignment horizontal="center" vertical="center"/>
    </xf>
    <xf numFmtId="0" fontId="61" fillId="0" borderId="0" xfId="0" applyFont="1" applyAlignment="1"/>
    <xf numFmtId="0" fontId="62" fillId="0" borderId="0" xfId="0" applyFont="1" applyAlignment="1"/>
    <xf numFmtId="0" fontId="48" fillId="18" borderId="0" xfId="0" applyFont="1" applyFill="1" applyBorder="1" applyAlignment="1"/>
    <xf numFmtId="0" fontId="48" fillId="8" borderId="0" xfId="0" applyFont="1" applyFill="1" applyBorder="1" applyAlignment="1"/>
    <xf numFmtId="0" fontId="27" fillId="0" borderId="0" xfId="0" applyFont="1" applyFill="1" applyAlignment="1">
      <alignment horizontal="left" vertical="center"/>
    </xf>
    <xf numFmtId="0" fontId="48" fillId="0" borderId="0" xfId="0" applyFont="1" applyAlignment="1">
      <alignment horizontal="left" vertical="center"/>
    </xf>
    <xf numFmtId="0" fontId="63" fillId="0" borderId="0" xfId="0" applyFont="1" applyAlignment="1"/>
    <xf numFmtId="0" fontId="64" fillId="0" borderId="0" xfId="0" applyFont="1" applyAlignment="1"/>
    <xf numFmtId="0" fontId="36"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7" fillId="9" borderId="0" xfId="0" applyFont="1" applyFill="1" applyBorder="1" applyAlignment="1">
      <alignment horizontal="center" vertical="center" wrapText="1"/>
    </xf>
    <xf numFmtId="0" fontId="31" fillId="0" borderId="0" xfId="0" applyFont="1" applyBorder="1" applyAlignment="1"/>
    <xf numFmtId="0" fontId="6" fillId="0" borderId="0" xfId="0" applyFont="1" applyAlignment="1">
      <alignment horizontal="center"/>
    </xf>
    <xf numFmtId="2" fontId="6" fillId="0" borderId="0" xfId="0" applyNumberFormat="1" applyFont="1" applyAlignment="1">
      <alignment horizontal="center"/>
    </xf>
    <xf numFmtId="0" fontId="4" fillId="0" borderId="0" xfId="1" applyAlignment="1">
      <alignment vertical="center"/>
    </xf>
    <xf numFmtId="0" fontId="49" fillId="0" borderId="0" xfId="1" applyFont="1" applyFill="1" applyBorder="1" applyAlignment="1">
      <alignment horizontal="center" vertical="center"/>
    </xf>
  </cellXfs>
  <cellStyles count="3">
    <cellStyle name="Normalny" xfId="0" builtinId="0"/>
    <cellStyle name="Normalny 2" xfId="1"/>
    <cellStyle name="Normalny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3" name="Picture 2" descr="Creative Commons License">
          <a:hlinkClick xmlns:r="http://schemas.openxmlformats.org/officeDocument/2006/relationships" r:id="rId1"/>
          <a:extLst>
            <a:ext uri="{FF2B5EF4-FFF2-40B4-BE49-F238E27FC236}">
              <a16:creationId xmlns:a16="http://schemas.microsoft.com/office/drawing/2014/main" xmlns="" id="{9F2CA84A-D486-DE44-BA1E-AEB4DE7074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3100" y="70485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81640625" defaultRowHeight="12.5" x14ac:dyDescent="0.25"/>
  <cols>
    <col min="1" max="1" width="8.1796875" customWidth="1"/>
    <col min="2" max="2" width="93.453125" customWidth="1"/>
  </cols>
  <sheetData>
    <row r="1" spans="1:19" ht="14.5" x14ac:dyDescent="0.35">
      <c r="B1" s="138" t="s">
        <v>266</v>
      </c>
    </row>
    <row r="2" spans="1:19" ht="14.5" x14ac:dyDescent="0.35">
      <c r="B2" s="125"/>
    </row>
    <row r="3" spans="1:19" ht="14.5" x14ac:dyDescent="0.35">
      <c r="B3" s="126" t="s">
        <v>250</v>
      </c>
    </row>
    <row r="4" spans="1:19" s="180" customFormat="1" ht="14.5" x14ac:dyDescent="0.25">
      <c r="B4" s="181" t="s">
        <v>305</v>
      </c>
    </row>
    <row r="5" spans="1:19" ht="14.5" x14ac:dyDescent="0.25">
      <c r="B5" s="127" t="s">
        <v>251</v>
      </c>
    </row>
    <row r="6" spans="1:19" ht="14.5" x14ac:dyDescent="0.25">
      <c r="B6" s="127"/>
    </row>
    <row r="7" spans="1:19" x14ac:dyDescent="0.25">
      <c r="A7" s="96"/>
    </row>
    <row r="8" spans="1:19" ht="15.5" x14ac:dyDescent="0.25">
      <c r="B8" s="174" t="s">
        <v>252</v>
      </c>
      <c r="C8" s="174"/>
      <c r="D8" s="174"/>
      <c r="E8" s="174"/>
      <c r="F8" s="174"/>
      <c r="O8" s="175"/>
      <c r="P8" s="175"/>
      <c r="Q8" s="175"/>
      <c r="R8" s="175"/>
      <c r="S8" s="175"/>
    </row>
    <row r="9" spans="1:19" ht="15.5" x14ac:dyDescent="0.25">
      <c r="B9" s="129" t="s">
        <v>256</v>
      </c>
      <c r="C9" s="102"/>
      <c r="D9" s="102"/>
      <c r="E9" s="102"/>
      <c r="F9" s="102"/>
      <c r="O9" s="175"/>
      <c r="P9" s="175"/>
      <c r="Q9" s="175"/>
      <c r="R9" s="175"/>
      <c r="S9" s="175"/>
    </row>
    <row r="10" spans="1:19" ht="15.5" x14ac:dyDescent="0.25">
      <c r="B10" s="129" t="s">
        <v>257</v>
      </c>
      <c r="C10" s="102"/>
      <c r="D10" s="102"/>
      <c r="E10" s="102"/>
      <c r="F10" s="102"/>
      <c r="O10" s="97"/>
      <c r="P10" s="97"/>
      <c r="Q10" s="97"/>
      <c r="R10" s="97"/>
      <c r="S10" s="97"/>
    </row>
    <row r="11" spans="1:19" ht="15.5" x14ac:dyDescent="0.35">
      <c r="B11" s="11" t="s">
        <v>258</v>
      </c>
      <c r="C11" s="102"/>
      <c r="D11" s="102"/>
      <c r="E11" s="102"/>
      <c r="F11" s="102"/>
      <c r="O11" s="175"/>
      <c r="P11" s="175"/>
      <c r="Q11" s="175"/>
      <c r="R11" s="175"/>
      <c r="S11" s="175"/>
    </row>
    <row r="12" spans="1:19" ht="15.5" x14ac:dyDescent="0.25">
      <c r="B12" s="129" t="s">
        <v>259</v>
      </c>
      <c r="C12" s="100"/>
      <c r="D12" s="100"/>
      <c r="E12" s="100"/>
      <c r="F12" s="100"/>
      <c r="O12" s="175"/>
      <c r="P12" s="175"/>
      <c r="Q12" s="175"/>
      <c r="R12" s="175"/>
      <c r="S12" s="175"/>
    </row>
    <row r="13" spans="1:19" ht="15.5" x14ac:dyDescent="0.25">
      <c r="B13" s="129" t="s">
        <v>260</v>
      </c>
      <c r="C13" s="100"/>
      <c r="D13" s="100"/>
      <c r="E13" s="100"/>
      <c r="F13" s="100"/>
      <c r="O13" s="101"/>
      <c r="P13" s="101"/>
      <c r="Q13" s="101"/>
      <c r="R13" s="101"/>
      <c r="S13" s="101"/>
    </row>
    <row r="14" spans="1:19" ht="15.5" x14ac:dyDescent="0.35">
      <c r="B14" s="11" t="s">
        <v>261</v>
      </c>
      <c r="C14" s="100"/>
      <c r="D14" s="100"/>
      <c r="E14" s="100"/>
      <c r="F14" s="100"/>
      <c r="O14" s="101"/>
      <c r="P14" s="101"/>
      <c r="Q14" s="101"/>
      <c r="R14" s="101"/>
      <c r="S14" s="101"/>
    </row>
    <row r="15" spans="1:19" ht="15.5" x14ac:dyDescent="0.25">
      <c r="B15" s="129" t="s">
        <v>262</v>
      </c>
      <c r="C15" s="100"/>
      <c r="D15" s="100"/>
      <c r="E15" s="100"/>
      <c r="F15" s="100"/>
      <c r="O15" s="101"/>
      <c r="P15" s="101"/>
      <c r="Q15" s="101"/>
      <c r="R15" s="101"/>
      <c r="S15" s="101"/>
    </row>
    <row r="16" spans="1:19" ht="15.5" x14ac:dyDescent="0.25">
      <c r="B16" s="129" t="s">
        <v>263</v>
      </c>
      <c r="C16" s="102"/>
      <c r="D16" s="102"/>
      <c r="E16" s="102"/>
      <c r="F16" s="102"/>
      <c r="O16" s="99"/>
      <c r="P16" s="99"/>
      <c r="Q16" s="99"/>
      <c r="R16" s="99"/>
      <c r="S16" s="99"/>
    </row>
    <row r="17" spans="2:19" ht="15.5" x14ac:dyDescent="0.25">
      <c r="B17" s="129"/>
      <c r="C17" s="102"/>
      <c r="D17" s="102"/>
      <c r="E17" s="102"/>
      <c r="F17" s="102"/>
      <c r="O17" s="99"/>
      <c r="P17" s="99"/>
      <c r="Q17" s="99"/>
      <c r="R17" s="99"/>
      <c r="S17" s="99"/>
    </row>
    <row r="18" spans="2:19" ht="15.5" x14ac:dyDescent="0.25">
      <c r="B18" s="127" t="s">
        <v>253</v>
      </c>
      <c r="C18" s="102"/>
      <c r="D18" s="102"/>
      <c r="E18" s="102"/>
      <c r="F18" s="102"/>
      <c r="O18" s="99"/>
      <c r="P18" s="99"/>
      <c r="Q18" s="99"/>
      <c r="R18" s="99"/>
      <c r="S18" s="99"/>
    </row>
    <row r="19" spans="2:19" ht="15.5" x14ac:dyDescent="0.25">
      <c r="B19" s="129"/>
      <c r="C19" s="102"/>
      <c r="D19" s="102"/>
      <c r="E19" s="102"/>
      <c r="F19" s="102"/>
      <c r="O19" s="99"/>
      <c r="P19" s="99"/>
      <c r="Q19" s="99"/>
      <c r="R19" s="99"/>
      <c r="S19" s="99"/>
    </row>
    <row r="20" spans="2:19" ht="15.5" x14ac:dyDescent="0.25">
      <c r="B20" s="129"/>
      <c r="C20" s="102"/>
      <c r="D20" s="102"/>
      <c r="E20" s="102"/>
      <c r="F20" s="102"/>
      <c r="O20" s="99"/>
      <c r="P20" s="99"/>
      <c r="Q20" s="99"/>
      <c r="R20" s="99"/>
      <c r="S20" s="99"/>
    </row>
    <row r="21" spans="2:19" ht="43.5" x14ac:dyDescent="0.25">
      <c r="B21" s="128" t="s">
        <v>255</v>
      </c>
      <c r="C21" s="102"/>
      <c r="D21" s="102"/>
      <c r="E21" s="102"/>
      <c r="F21" s="102"/>
      <c r="O21" s="99"/>
      <c r="P21" s="99"/>
      <c r="Q21" s="99"/>
      <c r="R21" s="99"/>
      <c r="S21" s="99"/>
    </row>
    <row r="22" spans="2:19" ht="29" x14ac:dyDescent="0.35">
      <c r="B22" s="130" t="s">
        <v>264</v>
      </c>
      <c r="C22" s="100"/>
      <c r="D22" s="100"/>
      <c r="E22" s="100"/>
      <c r="F22" s="100"/>
      <c r="O22" s="98"/>
      <c r="P22" s="99"/>
      <c r="Q22" s="99"/>
      <c r="R22" s="99"/>
      <c r="S22" s="99"/>
    </row>
    <row r="23" spans="2:19" ht="16" customHeight="1" x14ac:dyDescent="0.35">
      <c r="B23" s="8" t="s">
        <v>265</v>
      </c>
      <c r="C23" s="103"/>
      <c r="D23" s="103"/>
      <c r="E23" s="103"/>
      <c r="F23" s="103"/>
      <c r="O23" s="98"/>
      <c r="P23" s="99"/>
      <c r="Q23" s="99"/>
      <c r="R23" s="99"/>
      <c r="S23" s="99"/>
    </row>
    <row r="24" spans="2:19" ht="17" customHeight="1" x14ac:dyDescent="0.35">
      <c r="B24" s="12" t="s">
        <v>254</v>
      </c>
      <c r="C24" s="103"/>
      <c r="D24" s="103"/>
      <c r="E24" s="103"/>
      <c r="F24" s="103"/>
      <c r="O24" s="175"/>
      <c r="P24" s="175"/>
      <c r="Q24" s="175"/>
      <c r="R24" s="175"/>
      <c r="S24" s="175"/>
    </row>
    <row r="25" spans="2:19" ht="14.5" x14ac:dyDescent="0.35">
      <c r="B25" s="8"/>
      <c r="C25" s="103"/>
      <c r="D25" s="103"/>
      <c r="E25" s="103"/>
      <c r="F25" s="103"/>
    </row>
    <row r="26" spans="2:19" ht="14.5" x14ac:dyDescent="0.35">
      <c r="B26" s="131" t="s">
        <v>267</v>
      </c>
      <c r="C26" s="103"/>
      <c r="D26" s="103"/>
      <c r="E26" s="103"/>
      <c r="F26" s="103"/>
    </row>
    <row r="27" spans="2:19" ht="14.5" x14ac:dyDescent="0.35">
      <c r="B27" s="103" t="s">
        <v>43</v>
      </c>
      <c r="C27" s="103"/>
      <c r="D27" s="103"/>
      <c r="E27" s="103"/>
      <c r="F27" s="103"/>
    </row>
    <row r="28" spans="2:19" ht="14.5" x14ac:dyDescent="0.35">
      <c r="B28" s="103" t="s">
        <v>161</v>
      </c>
      <c r="C28" s="103"/>
      <c r="D28" s="103"/>
      <c r="E28" s="103"/>
      <c r="F28" s="103"/>
    </row>
    <row r="29" spans="2:19" ht="14.5" x14ac:dyDescent="0.35">
      <c r="B29" s="103" t="s">
        <v>158</v>
      </c>
      <c r="C29" s="103"/>
      <c r="D29" s="103"/>
      <c r="E29" s="103"/>
      <c r="F29" s="103"/>
    </row>
    <row r="30" spans="2:19" ht="14.5" x14ac:dyDescent="0.35">
      <c r="B30" s="103" t="s">
        <v>231</v>
      </c>
      <c r="C30" s="103"/>
      <c r="D30" s="103"/>
      <c r="E30" s="103"/>
      <c r="F30" s="103"/>
    </row>
    <row r="31" spans="2:19" ht="14.5" x14ac:dyDescent="0.35">
      <c r="B31" s="103" t="s">
        <v>155</v>
      </c>
    </row>
    <row r="32" spans="2:19" ht="14.5" x14ac:dyDescent="0.35">
      <c r="B32" s="103" t="s">
        <v>152</v>
      </c>
    </row>
    <row r="35" spans="2:2" ht="36" customHeight="1" x14ac:dyDescent="0.5">
      <c r="B35" s="132"/>
    </row>
    <row r="36" spans="2:2" ht="37.5" x14ac:dyDescent="0.25">
      <c r="B36" s="133" t="s">
        <v>268</v>
      </c>
    </row>
    <row r="37" spans="2:2" x14ac:dyDescent="0.25">
      <c r="B37" s="139"/>
    </row>
  </sheetData>
  <mergeCells count="6">
    <mergeCell ref="B8:F8"/>
    <mergeCell ref="O24:S24"/>
    <mergeCell ref="O9:S9"/>
    <mergeCell ref="O11:S11"/>
    <mergeCell ref="O8:S8"/>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
  <sheetViews>
    <sheetView workbookViewId="0">
      <selection activeCell="C13" sqref="C13"/>
    </sheetView>
  </sheetViews>
  <sheetFormatPr defaultColWidth="8.81640625" defaultRowHeight="14.5" x14ac:dyDescent="0.25"/>
  <cols>
    <col min="1" max="1" width="11.1796875" style="43" customWidth="1"/>
    <col min="2" max="2" width="24.453125" style="43" customWidth="1"/>
    <col min="3" max="3" width="16.453125" style="43" customWidth="1"/>
    <col min="4" max="4" width="17.81640625" style="43" customWidth="1"/>
    <col min="5" max="5" width="14.1796875" style="43" customWidth="1"/>
    <col min="6" max="6" width="19" style="43" customWidth="1"/>
    <col min="7" max="7" width="13.453125" style="43" customWidth="1"/>
    <col min="8" max="9" width="8.81640625" style="43"/>
    <col min="10" max="10" width="13.453125" style="43" customWidth="1"/>
    <col min="11" max="11" width="9.1796875" style="72" customWidth="1"/>
    <col min="12" max="16384" width="8.81640625" style="43"/>
  </cols>
  <sheetData>
    <row r="1" spans="1:30" ht="37.5" x14ac:dyDescent="0.35">
      <c r="A1" s="176" t="s">
        <v>43</v>
      </c>
      <c r="B1" s="177"/>
      <c r="C1" s="104"/>
      <c r="D1" s="104"/>
      <c r="E1" s="104"/>
      <c r="F1" s="104"/>
      <c r="G1" s="104"/>
      <c r="H1" s="104"/>
      <c r="I1" s="104"/>
      <c r="J1" s="104"/>
      <c r="L1" s="75" t="s">
        <v>44</v>
      </c>
      <c r="M1" s="76" t="s">
        <v>45</v>
      </c>
    </row>
    <row r="2" spans="1:30" ht="29.25" customHeight="1" x14ac:dyDescent="0.35">
      <c r="A2" s="104" t="s">
        <v>46</v>
      </c>
      <c r="B2" s="104" t="s">
        <v>47</v>
      </c>
      <c r="C2" s="105" t="s">
        <v>48</v>
      </c>
      <c r="D2" s="106" t="s">
        <v>49</v>
      </c>
      <c r="E2" s="106" t="s">
        <v>50</v>
      </c>
      <c r="F2" s="106" t="s">
        <v>51</v>
      </c>
      <c r="G2" s="106" t="s">
        <v>52</v>
      </c>
      <c r="H2" s="106" t="s">
        <v>53</v>
      </c>
      <c r="I2" s="106" t="s">
        <v>54</v>
      </c>
      <c r="J2" s="105" t="s">
        <v>55</v>
      </c>
      <c r="L2" s="43">
        <v>1</v>
      </c>
      <c r="M2" s="43">
        <v>2</v>
      </c>
      <c r="N2" s="43">
        <v>3</v>
      </c>
      <c r="O2" s="43">
        <v>4</v>
      </c>
      <c r="P2" s="43">
        <v>5</v>
      </c>
      <c r="Q2" s="43">
        <v>6</v>
      </c>
      <c r="R2" s="43">
        <v>7</v>
      </c>
      <c r="S2" s="43">
        <v>8</v>
      </c>
      <c r="T2" s="43">
        <v>9</v>
      </c>
      <c r="U2" s="43">
        <v>10</v>
      </c>
      <c r="V2" s="43">
        <v>11</v>
      </c>
      <c r="W2" s="43">
        <v>12</v>
      </c>
      <c r="X2" s="43">
        <v>13</v>
      </c>
      <c r="Y2" s="43">
        <v>14</v>
      </c>
      <c r="Z2" s="43">
        <v>15</v>
      </c>
      <c r="AA2" s="43">
        <v>16</v>
      </c>
      <c r="AB2" s="87">
        <v>17</v>
      </c>
      <c r="AC2" s="84">
        <v>18</v>
      </c>
      <c r="AD2" s="86" t="s">
        <v>175</v>
      </c>
    </row>
    <row r="3" spans="1:30" s="54" customFormat="1" ht="122" customHeight="1" x14ac:dyDescent="0.25">
      <c r="A3" s="107"/>
      <c r="B3" s="107"/>
      <c r="C3" s="108" t="s">
        <v>56</v>
      </c>
      <c r="D3" s="109" t="s">
        <v>57</v>
      </c>
      <c r="E3" s="109" t="s">
        <v>58</v>
      </c>
      <c r="F3" s="109" t="s">
        <v>59</v>
      </c>
      <c r="G3" s="109" t="s">
        <v>60</v>
      </c>
      <c r="H3" s="109" t="s">
        <v>61</v>
      </c>
      <c r="I3" s="109" t="s">
        <v>62</v>
      </c>
      <c r="J3" s="108" t="s">
        <v>63</v>
      </c>
      <c r="K3" s="73"/>
      <c r="L3" s="54" t="s">
        <v>12</v>
      </c>
      <c r="M3" s="54" t="s">
        <v>16</v>
      </c>
      <c r="N3" s="54" t="s">
        <v>19</v>
      </c>
      <c r="O3" s="54" t="s">
        <v>22</v>
      </c>
      <c r="P3" s="54" t="s">
        <v>24</v>
      </c>
      <c r="Q3" s="54" t="s">
        <v>26</v>
      </c>
      <c r="R3" s="54" t="s">
        <v>28</v>
      </c>
      <c r="S3" s="54" t="s">
        <v>30</v>
      </c>
      <c r="T3" s="54" t="s">
        <v>32</v>
      </c>
      <c r="U3" s="54" t="s">
        <v>34</v>
      </c>
      <c r="V3" s="54" t="s">
        <v>36</v>
      </c>
      <c r="W3" s="54" t="s">
        <v>38</v>
      </c>
      <c r="X3" s="54" t="s">
        <v>40</v>
      </c>
      <c r="Y3" s="54" t="s">
        <v>42</v>
      </c>
      <c r="Z3" s="54" t="s">
        <v>64</v>
      </c>
      <c r="AA3" s="54" t="s">
        <v>65</v>
      </c>
      <c r="AB3" s="88" t="s">
        <v>176</v>
      </c>
      <c r="AC3" s="85" t="s">
        <v>174</v>
      </c>
      <c r="AD3" s="54" t="s">
        <v>66</v>
      </c>
    </row>
    <row r="4" spans="1:30" ht="15.5" x14ac:dyDescent="0.35">
      <c r="A4" s="104">
        <v>3</v>
      </c>
      <c r="B4" s="110" t="s">
        <v>67</v>
      </c>
      <c r="C4" s="111">
        <f>ROUND(AVERAGE(D4,E4,F4,G4,H4,I4),3)</f>
        <v>0.376</v>
      </c>
      <c r="D4" s="112">
        <f>ROUND(SUM(M4/L4,N4/L4*0.5)-(O4/L4),3)</f>
        <v>0.57099999999999995</v>
      </c>
      <c r="E4" s="112">
        <f>P4</f>
        <v>-0.17199999999999999</v>
      </c>
      <c r="F4" s="113">
        <f>ROUND(AVERAGE(Q4,R4),3)</f>
        <v>2.8000000000000001E-2</v>
      </c>
      <c r="G4" s="114">
        <f>ROUND(SUM(T4/S4,U4/S4*0.5)-(V4/S4),3)</f>
        <v>0.86699999999999999</v>
      </c>
      <c r="H4" s="114">
        <f>W4</f>
        <v>0.71099999999999997</v>
      </c>
      <c r="I4" s="115">
        <f>ROUND(AVERAGE(X4,Y4),3)</f>
        <v>0.251</v>
      </c>
      <c r="J4" s="116">
        <f>ROUND(AVERAGE(AB4,AC4),3)</f>
        <v>0.82</v>
      </c>
      <c r="L4" s="56">
        <v>21</v>
      </c>
      <c r="M4" s="56">
        <v>6</v>
      </c>
      <c r="N4" s="56">
        <v>14</v>
      </c>
      <c r="O4" s="56">
        <v>1</v>
      </c>
      <c r="P4" s="74">
        <f>'H2 data_input'!C9</f>
        <v>-0.17199999999999999</v>
      </c>
      <c r="Q4" s="74">
        <f>'H2 data_input'!C10</f>
        <v>-0.108</v>
      </c>
      <c r="R4" s="74">
        <f>'H2 data_input'!C11</f>
        <v>0.16300000000000001</v>
      </c>
      <c r="S4" s="56">
        <v>15</v>
      </c>
      <c r="T4" s="56">
        <v>11</v>
      </c>
      <c r="U4" s="56">
        <v>4</v>
      </c>
      <c r="V4" s="56">
        <v>0</v>
      </c>
      <c r="W4" s="45">
        <f>'H2 data_input'!C16</f>
        <v>0.71099999999999997</v>
      </c>
      <c r="X4" s="45">
        <f>'H2 data_input'!C17</f>
        <v>0.20699999999999999</v>
      </c>
      <c r="Y4" s="45">
        <f>'H2 data_input'!C18</f>
        <v>0.29499999999999998</v>
      </c>
      <c r="Z4" s="44">
        <f>'H3 data_input'!C5</f>
        <v>5.6000000000000001E-2</v>
      </c>
      <c r="AA4" s="44">
        <f>'H3 data_input'!C6</f>
        <v>0.69599999999999995</v>
      </c>
      <c r="AB4" s="89">
        <f>IF(Z4&gt;AA4,(Z4-AA4),(AA4-Z4))</f>
        <v>0.6399999999999999</v>
      </c>
      <c r="AC4" s="83">
        <f>'H3 data_input'!C12</f>
        <v>1</v>
      </c>
      <c r="AD4" s="45">
        <f>'H3 data_input'!C7</f>
        <v>1.002</v>
      </c>
    </row>
  </sheetData>
  <mergeCells count="1">
    <mergeCell ref="A1:B1"/>
  </mergeCells>
  <pageMargins left="0.75" right="0.75" top="1" bottom="1"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82"/>
  <sheetViews>
    <sheetView topLeftCell="A62" workbookViewId="0">
      <selection activeCell="B60" sqref="B60:B82"/>
    </sheetView>
  </sheetViews>
  <sheetFormatPr defaultColWidth="8.81640625" defaultRowHeight="14.5" x14ac:dyDescent="0.25"/>
  <cols>
    <col min="1" max="1" width="21.6328125" style="43" customWidth="1"/>
    <col min="2" max="2" width="56.81640625" style="54" customWidth="1"/>
    <col min="3" max="3" width="12.6328125" style="43" customWidth="1"/>
    <col min="4" max="8" width="8.81640625" style="43"/>
    <col min="9" max="9" width="36.453125" style="43" customWidth="1"/>
    <col min="10" max="16384" width="8.81640625" style="43"/>
  </cols>
  <sheetData>
    <row r="2" spans="1:9" x14ac:dyDescent="0.25">
      <c r="A2" s="53" t="s">
        <v>161</v>
      </c>
      <c r="H2" s="51" t="s">
        <v>5</v>
      </c>
    </row>
    <row r="3" spans="1:9" x14ac:dyDescent="0.35">
      <c r="H3" s="167" t="s">
        <v>6</v>
      </c>
      <c r="I3" s="43" t="s">
        <v>7</v>
      </c>
    </row>
    <row r="4" spans="1:9" x14ac:dyDescent="0.35">
      <c r="A4" s="55" t="s">
        <v>8</v>
      </c>
      <c r="H4" s="167" t="s">
        <v>9</v>
      </c>
      <c r="I4" s="43" t="s">
        <v>10</v>
      </c>
    </row>
    <row r="5" spans="1:9" x14ac:dyDescent="0.35">
      <c r="A5" s="47" t="s">
        <v>11</v>
      </c>
      <c r="B5" s="54" t="s">
        <v>12</v>
      </c>
      <c r="C5" s="56">
        <v>21</v>
      </c>
      <c r="H5" s="167" t="s">
        <v>13</v>
      </c>
      <c r="I5" s="43" t="s">
        <v>14</v>
      </c>
    </row>
    <row r="6" spans="1:9" x14ac:dyDescent="0.35">
      <c r="A6" s="47" t="s">
        <v>15</v>
      </c>
      <c r="B6" s="54" t="s">
        <v>16</v>
      </c>
      <c r="C6" s="56">
        <v>6</v>
      </c>
      <c r="H6" s="168"/>
      <c r="I6" s="43" t="s">
        <v>17</v>
      </c>
    </row>
    <row r="7" spans="1:9" x14ac:dyDescent="0.35">
      <c r="A7" s="47" t="s">
        <v>18</v>
      </c>
      <c r="B7" s="54" t="s">
        <v>19</v>
      </c>
      <c r="C7" s="56">
        <v>14</v>
      </c>
      <c r="H7" s="169"/>
      <c r="I7" s="43" t="s">
        <v>20</v>
      </c>
    </row>
    <row r="8" spans="1:9" x14ac:dyDescent="0.25">
      <c r="A8" s="47" t="s">
        <v>21</v>
      </c>
      <c r="B8" s="54" t="s">
        <v>22</v>
      </c>
      <c r="C8" s="56">
        <v>1</v>
      </c>
    </row>
    <row r="9" spans="1:9" x14ac:dyDescent="0.25">
      <c r="A9" s="47" t="s">
        <v>23</v>
      </c>
      <c r="B9" s="54" t="s">
        <v>24</v>
      </c>
      <c r="C9" s="45">
        <v>-0.17199999999999999</v>
      </c>
    </row>
    <row r="10" spans="1:9" x14ac:dyDescent="0.25">
      <c r="A10" s="47" t="s">
        <v>25</v>
      </c>
      <c r="B10" s="54" t="s">
        <v>26</v>
      </c>
      <c r="C10" s="45">
        <v>-0.108</v>
      </c>
    </row>
    <row r="11" spans="1:9" x14ac:dyDescent="0.25">
      <c r="A11" s="47" t="s">
        <v>27</v>
      </c>
      <c r="B11" s="54" t="s">
        <v>28</v>
      </c>
      <c r="C11" s="45">
        <v>0.16300000000000001</v>
      </c>
    </row>
    <row r="12" spans="1:9" x14ac:dyDescent="0.25">
      <c r="A12" s="47" t="s">
        <v>29</v>
      </c>
      <c r="B12" s="54" t="s">
        <v>30</v>
      </c>
      <c r="C12" s="56">
        <v>15</v>
      </c>
    </row>
    <row r="13" spans="1:9" x14ac:dyDescent="0.25">
      <c r="A13" s="47" t="s">
        <v>31</v>
      </c>
      <c r="B13" s="54" t="s">
        <v>32</v>
      </c>
      <c r="C13" s="56">
        <v>11</v>
      </c>
    </row>
    <row r="14" spans="1:9" x14ac:dyDescent="0.25">
      <c r="A14" s="47" t="s">
        <v>33</v>
      </c>
      <c r="B14" s="54" t="s">
        <v>34</v>
      </c>
      <c r="C14" s="56">
        <v>4</v>
      </c>
    </row>
    <row r="15" spans="1:9" x14ac:dyDescent="0.25">
      <c r="A15" s="47" t="s">
        <v>35</v>
      </c>
      <c r="B15" s="54" t="s">
        <v>36</v>
      </c>
      <c r="C15" s="56">
        <v>0</v>
      </c>
    </row>
    <row r="16" spans="1:9" x14ac:dyDescent="0.25">
      <c r="A16" s="47" t="s">
        <v>37</v>
      </c>
      <c r="B16" s="54" t="s">
        <v>38</v>
      </c>
      <c r="C16" s="45">
        <v>0.71099999999999997</v>
      </c>
    </row>
    <row r="17" spans="1:4" x14ac:dyDescent="0.25">
      <c r="A17" s="47" t="s">
        <v>39</v>
      </c>
      <c r="B17" s="54" t="s">
        <v>40</v>
      </c>
      <c r="C17" s="45">
        <v>0.20699999999999999</v>
      </c>
    </row>
    <row r="18" spans="1:4" x14ac:dyDescent="0.25">
      <c r="A18" s="47" t="s">
        <v>41</v>
      </c>
      <c r="B18" s="54" t="s">
        <v>42</v>
      </c>
      <c r="C18" s="45">
        <v>0.29499999999999998</v>
      </c>
    </row>
    <row r="20" spans="1:4" x14ac:dyDescent="0.35">
      <c r="B20" s="140" t="s">
        <v>178</v>
      </c>
    </row>
    <row r="21" spans="1:4" x14ac:dyDescent="0.35">
      <c r="B21" s="140"/>
    </row>
    <row r="22" spans="1:4" x14ac:dyDescent="0.25">
      <c r="B22" s="141" t="s">
        <v>284</v>
      </c>
    </row>
    <row r="23" spans="1:4" s="54" customFormat="1" x14ac:dyDescent="0.25">
      <c r="B23" s="142" t="s">
        <v>285</v>
      </c>
    </row>
    <row r="24" spans="1:4" x14ac:dyDescent="0.25">
      <c r="B24" s="142" t="s">
        <v>298</v>
      </c>
    </row>
    <row r="25" spans="1:4" x14ac:dyDescent="0.25">
      <c r="B25" s="143"/>
    </row>
    <row r="26" spans="1:4" x14ac:dyDescent="0.25">
      <c r="B26" s="144" t="s">
        <v>200</v>
      </c>
      <c r="C26"/>
      <c r="D26"/>
    </row>
    <row r="27" spans="1:4" x14ac:dyDescent="0.25">
      <c r="B27" s="145" t="s">
        <v>209</v>
      </c>
      <c r="C27"/>
      <c r="D27"/>
    </row>
    <row r="28" spans="1:4" x14ac:dyDescent="0.25">
      <c r="B28" s="145" t="s">
        <v>210</v>
      </c>
      <c r="C28"/>
      <c r="D28"/>
    </row>
    <row r="29" spans="1:4" x14ac:dyDescent="0.25">
      <c r="B29" s="145" t="s">
        <v>211</v>
      </c>
      <c r="C29"/>
      <c r="D29"/>
    </row>
    <row r="30" spans="1:4" x14ac:dyDescent="0.25">
      <c r="B30" s="145" t="s">
        <v>212</v>
      </c>
      <c r="C30"/>
      <c r="D30"/>
    </row>
    <row r="31" spans="1:4" x14ac:dyDescent="0.25">
      <c r="B31" s="146" t="s">
        <v>213</v>
      </c>
      <c r="C31"/>
      <c r="D31"/>
    </row>
    <row r="32" spans="1:4" ht="13.5" customHeight="1" x14ac:dyDescent="0.25">
      <c r="B32" s="146" t="s">
        <v>214</v>
      </c>
      <c r="C32"/>
      <c r="D32"/>
    </row>
    <row r="33" spans="2:4" x14ac:dyDescent="0.25">
      <c r="B33" s="147"/>
      <c r="C33"/>
      <c r="D33"/>
    </row>
    <row r="34" spans="2:4" x14ac:dyDescent="0.25">
      <c r="B34" s="148" t="s">
        <v>201</v>
      </c>
      <c r="C34"/>
      <c r="D34"/>
    </row>
    <row r="35" spans="2:4" x14ac:dyDescent="0.25">
      <c r="B35" s="146" t="s">
        <v>215</v>
      </c>
      <c r="C35"/>
    </row>
    <row r="36" spans="2:4" x14ac:dyDescent="0.25">
      <c r="B36" s="146" t="s">
        <v>216</v>
      </c>
      <c r="C36"/>
    </row>
    <row r="37" spans="2:4" x14ac:dyDescent="0.25">
      <c r="B37" s="146" t="s">
        <v>217</v>
      </c>
      <c r="C37"/>
    </row>
    <row r="38" spans="2:4" x14ac:dyDescent="0.25">
      <c r="B38" s="145" t="s">
        <v>218</v>
      </c>
      <c r="C38"/>
    </row>
    <row r="39" spans="2:4" x14ac:dyDescent="0.25">
      <c r="B39" s="145" t="s">
        <v>219</v>
      </c>
      <c r="C39"/>
      <c r="D39"/>
    </row>
    <row r="40" spans="2:4" x14ac:dyDescent="0.25">
      <c r="B40" s="146" t="s">
        <v>220</v>
      </c>
      <c r="C40"/>
    </row>
    <row r="41" spans="2:4" x14ac:dyDescent="0.25">
      <c r="B41" s="146" t="s">
        <v>221</v>
      </c>
      <c r="C41"/>
    </row>
    <row r="42" spans="2:4" x14ac:dyDescent="0.25">
      <c r="B42" s="146" t="s">
        <v>222</v>
      </c>
      <c r="C42"/>
    </row>
    <row r="43" spans="2:4" x14ac:dyDescent="0.25">
      <c r="B43" s="147" t="s">
        <v>223</v>
      </c>
      <c r="C43"/>
      <c r="D43"/>
    </row>
    <row r="44" spans="2:4" x14ac:dyDescent="0.25">
      <c r="B44" s="147" t="s">
        <v>224</v>
      </c>
      <c r="C44"/>
      <c r="D44"/>
    </row>
    <row r="45" spans="2:4" x14ac:dyDescent="0.25">
      <c r="B45" s="147" t="s">
        <v>204</v>
      </c>
      <c r="C45"/>
      <c r="D45"/>
    </row>
    <row r="46" spans="2:4" x14ac:dyDescent="0.25">
      <c r="B46" s="147" t="s">
        <v>205</v>
      </c>
      <c r="C46"/>
      <c r="D46"/>
    </row>
    <row r="47" spans="2:4" x14ac:dyDescent="0.25">
      <c r="B47" s="147" t="s">
        <v>206</v>
      </c>
      <c r="C47"/>
      <c r="D47"/>
    </row>
    <row r="48" spans="2:4" x14ac:dyDescent="0.25">
      <c r="B48" s="147" t="s">
        <v>207</v>
      </c>
      <c r="C48"/>
      <c r="D48"/>
    </row>
    <row r="49" spans="2:12" x14ac:dyDescent="0.25">
      <c r="B49" s="149"/>
      <c r="C49"/>
      <c r="D49"/>
    </row>
    <row r="50" spans="2:12" x14ac:dyDescent="0.25">
      <c r="B50" s="144" t="s">
        <v>202</v>
      </c>
      <c r="C50"/>
      <c r="D50"/>
    </row>
    <row r="51" spans="2:12" x14ac:dyDescent="0.25">
      <c r="B51" s="149" t="s">
        <v>225</v>
      </c>
      <c r="C51"/>
      <c r="D51"/>
    </row>
    <row r="52" spans="2:12" x14ac:dyDescent="0.25">
      <c r="B52" s="149" t="s">
        <v>203</v>
      </c>
      <c r="C52"/>
      <c r="D52"/>
    </row>
    <row r="53" spans="2:12" x14ac:dyDescent="0.25">
      <c r="B53" s="149" t="s">
        <v>208</v>
      </c>
      <c r="C53"/>
      <c r="D53"/>
    </row>
    <row r="54" spans="2:12" x14ac:dyDescent="0.25">
      <c r="B54" s="149" t="s">
        <v>226</v>
      </c>
      <c r="C54"/>
      <c r="D54"/>
    </row>
    <row r="55" spans="2:12" x14ac:dyDescent="0.25">
      <c r="B55" s="149" t="s">
        <v>227</v>
      </c>
      <c r="C55"/>
      <c r="D55"/>
    </row>
    <row r="56" spans="2:12" x14ac:dyDescent="0.25">
      <c r="B56" s="149" t="s">
        <v>228</v>
      </c>
      <c r="C56"/>
      <c r="D56"/>
    </row>
    <row r="57" spans="2:12" x14ac:dyDescent="0.25">
      <c r="B57" s="149" t="s">
        <v>229</v>
      </c>
      <c r="C57"/>
      <c r="D57"/>
    </row>
    <row r="58" spans="2:12" x14ac:dyDescent="0.25">
      <c r="B58" s="149" t="s">
        <v>230</v>
      </c>
      <c r="C58"/>
      <c r="D58"/>
    </row>
    <row r="59" spans="2:12" x14ac:dyDescent="0.25">
      <c r="B59" s="150"/>
    </row>
    <row r="60" spans="2:12" x14ac:dyDescent="0.35">
      <c r="B60" s="140" t="s">
        <v>241</v>
      </c>
    </row>
    <row r="61" spans="2:12" x14ac:dyDescent="0.35">
      <c r="B61" s="140"/>
    </row>
    <row r="62" spans="2:12" ht="15.5" x14ac:dyDescent="0.25">
      <c r="B62" s="151" t="s">
        <v>246</v>
      </c>
    </row>
    <row r="63" spans="2:12" ht="14.5" customHeight="1" x14ac:dyDescent="0.25">
      <c r="B63" s="152" t="s">
        <v>248</v>
      </c>
      <c r="C63" s="134"/>
      <c r="D63" s="134"/>
      <c r="E63" s="134"/>
      <c r="F63" s="134"/>
      <c r="G63" s="134"/>
      <c r="H63" s="134"/>
      <c r="I63" s="134"/>
      <c r="J63" s="134"/>
      <c r="K63" s="134"/>
      <c r="L63" s="134"/>
    </row>
    <row r="64" spans="2:12" ht="14.5" customHeight="1" x14ac:dyDescent="0.25">
      <c r="B64" s="152" t="s">
        <v>249</v>
      </c>
      <c r="C64" s="134"/>
      <c r="D64" s="134"/>
      <c r="E64" s="134"/>
      <c r="F64" s="134"/>
      <c r="G64" s="134"/>
      <c r="H64" s="134"/>
      <c r="I64" s="134"/>
      <c r="J64" s="134"/>
      <c r="K64" s="134"/>
      <c r="L64" s="134"/>
    </row>
    <row r="65" spans="2:12" ht="14.5" customHeight="1" x14ac:dyDescent="0.25">
      <c r="B65" s="149" t="s">
        <v>242</v>
      </c>
      <c r="C65" s="136"/>
      <c r="D65" s="136"/>
      <c r="E65" s="136"/>
      <c r="F65" s="136"/>
      <c r="G65" s="136"/>
      <c r="H65" s="136"/>
      <c r="I65" s="136"/>
      <c r="J65" s="136"/>
      <c r="K65" s="136"/>
      <c r="L65" s="136"/>
    </row>
    <row r="66" spans="2:12" ht="14.5" customHeight="1" x14ac:dyDescent="0.25">
      <c r="B66" s="149" t="s">
        <v>243</v>
      </c>
      <c r="C66" s="136"/>
      <c r="D66" s="136"/>
      <c r="E66" s="136"/>
      <c r="F66" s="136"/>
      <c r="G66" s="136"/>
      <c r="H66" s="136"/>
      <c r="I66" s="136"/>
      <c r="J66" s="136"/>
      <c r="K66" s="136"/>
      <c r="L66" s="136"/>
    </row>
    <row r="67" spans="2:12" ht="14.5" customHeight="1" x14ac:dyDescent="0.25">
      <c r="B67" s="149" t="s">
        <v>244</v>
      </c>
      <c r="C67" s="136"/>
      <c r="D67" s="136"/>
      <c r="E67" s="136"/>
      <c r="F67" s="136"/>
      <c r="G67" s="136"/>
      <c r="H67" s="136"/>
      <c r="I67" s="136"/>
      <c r="J67" s="136"/>
      <c r="K67" s="136"/>
      <c r="L67" s="136"/>
    </row>
    <row r="68" spans="2:12" ht="14.5" customHeight="1" x14ac:dyDescent="0.25">
      <c r="B68" s="149" t="s">
        <v>286</v>
      </c>
      <c r="C68" s="136"/>
      <c r="D68" s="136"/>
      <c r="E68" s="136"/>
      <c r="F68" s="136"/>
      <c r="G68" s="136"/>
      <c r="H68" s="136"/>
      <c r="I68" s="136"/>
      <c r="J68" s="136"/>
      <c r="K68" s="136"/>
      <c r="L68" s="136"/>
    </row>
    <row r="69" spans="2:12" ht="14.5" customHeight="1" x14ac:dyDescent="0.25">
      <c r="B69" s="149" t="s">
        <v>245</v>
      </c>
      <c r="C69" s="136"/>
      <c r="D69" s="136"/>
      <c r="E69" s="136"/>
      <c r="F69" s="136"/>
      <c r="G69" s="136"/>
      <c r="H69" s="136"/>
      <c r="I69" s="136"/>
      <c r="J69" s="136"/>
      <c r="K69" s="136"/>
      <c r="L69" s="136"/>
    </row>
    <row r="70" spans="2:12" x14ac:dyDescent="0.25">
      <c r="B70" s="153"/>
      <c r="C70" s="135"/>
      <c r="D70" s="135"/>
      <c r="E70" s="135"/>
      <c r="F70" s="135"/>
      <c r="G70" s="135"/>
      <c r="H70" s="135"/>
      <c r="I70" s="135"/>
      <c r="J70" s="135"/>
      <c r="K70" s="135"/>
      <c r="L70" s="135"/>
    </row>
    <row r="71" spans="2:12" ht="15.5" x14ac:dyDescent="0.25">
      <c r="B71" s="154" t="s">
        <v>247</v>
      </c>
      <c r="C71" s="135"/>
      <c r="D71" s="135"/>
      <c r="E71" s="135"/>
      <c r="F71" s="135"/>
      <c r="G71" s="135"/>
      <c r="H71" s="135"/>
      <c r="I71" s="135"/>
      <c r="J71" s="135"/>
      <c r="K71" s="135"/>
      <c r="L71" s="135"/>
    </row>
    <row r="72" spans="2:12" ht="14.5" customHeight="1" x14ac:dyDescent="0.25">
      <c r="B72" s="155" t="s">
        <v>287</v>
      </c>
      <c r="C72" s="54"/>
      <c r="D72" s="54"/>
      <c r="E72" s="54"/>
      <c r="F72" s="54"/>
      <c r="G72" s="54"/>
      <c r="H72" s="54"/>
      <c r="I72" s="54"/>
      <c r="J72" s="54"/>
      <c r="K72" s="54"/>
      <c r="L72" s="54"/>
    </row>
    <row r="73" spans="2:12" x14ac:dyDescent="0.25">
      <c r="B73" s="143"/>
    </row>
    <row r="74" spans="2:12" x14ac:dyDescent="0.25">
      <c r="B74" s="156" t="s">
        <v>288</v>
      </c>
    </row>
    <row r="75" spans="2:12" x14ac:dyDescent="0.25">
      <c r="B75" s="157" t="s">
        <v>289</v>
      </c>
    </row>
    <row r="76" spans="2:12" x14ac:dyDescent="0.25">
      <c r="B76" s="157" t="s">
        <v>290</v>
      </c>
    </row>
    <row r="77" spans="2:12" x14ac:dyDescent="0.25">
      <c r="B77" s="142" t="s">
        <v>292</v>
      </c>
    </row>
    <row r="78" spans="2:12" x14ac:dyDescent="0.25">
      <c r="B78" s="157" t="s">
        <v>293</v>
      </c>
    </row>
    <row r="79" spans="2:12" x14ac:dyDescent="0.25">
      <c r="B79" s="157" t="s">
        <v>294</v>
      </c>
    </row>
    <row r="80" spans="2:12" x14ac:dyDescent="0.25">
      <c r="B80" s="157" t="s">
        <v>291</v>
      </c>
    </row>
    <row r="81" spans="2:2" ht="15.5" customHeight="1" x14ac:dyDescent="0.25">
      <c r="B81" s="157" t="s">
        <v>295</v>
      </c>
    </row>
    <row r="82" spans="2:2" x14ac:dyDescent="0.25">
      <c r="B82" s="158" t="s">
        <v>296</v>
      </c>
    </row>
  </sheetData>
  <pageMargins left="0.75" right="0.75" top="1" bottom="1"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E53"/>
  <sheetViews>
    <sheetView topLeftCell="A23" zoomScaleNormal="100" workbookViewId="0">
      <selection activeCell="H40" sqref="H40"/>
    </sheetView>
  </sheetViews>
  <sheetFormatPr defaultColWidth="10.81640625" defaultRowHeight="14.5" x14ac:dyDescent="0.25"/>
  <cols>
    <col min="1" max="1" width="10.81640625" style="43"/>
    <col min="2" max="2" width="46" style="43" customWidth="1"/>
    <col min="3" max="5" width="8.81640625" style="43" customWidth="1"/>
    <col min="6" max="6" width="15.54296875" style="43" customWidth="1"/>
    <col min="7" max="7" width="20.6328125" style="43" customWidth="1"/>
    <col min="8" max="8" width="14.81640625" style="43" customWidth="1"/>
    <col min="9" max="9" width="8.81640625" style="43" customWidth="1"/>
    <col min="10" max="10" width="13.36328125" style="43" customWidth="1"/>
    <col min="11" max="12" width="8.81640625" style="43" customWidth="1"/>
    <col min="13" max="13" width="10" style="43" customWidth="1"/>
    <col min="14" max="15" width="8.81640625" style="43" customWidth="1"/>
    <col min="16" max="16" width="10.1796875" style="43" customWidth="1"/>
    <col min="17" max="17" width="24.1796875" style="43" bestFit="1" customWidth="1"/>
    <col min="18" max="19" width="8.81640625" style="43" customWidth="1"/>
    <col min="20" max="20" width="13.81640625" style="43" bestFit="1" customWidth="1"/>
    <col min="21" max="257" width="8.81640625" style="43" customWidth="1"/>
    <col min="258" max="16384" width="10.81640625" style="43"/>
  </cols>
  <sheetData>
    <row r="1" spans="2:11" x14ac:dyDescent="0.35">
      <c r="B1" s="49" t="s">
        <v>158</v>
      </c>
    </row>
    <row r="2" spans="2:11" x14ac:dyDescent="0.35">
      <c r="B2" s="49"/>
    </row>
    <row r="3" spans="2:11" x14ac:dyDescent="0.25">
      <c r="B3" s="57" t="s">
        <v>159</v>
      </c>
    </row>
    <row r="4" spans="2:11" s="51" customFormat="1" ht="15.5" x14ac:dyDescent="0.35">
      <c r="B4" s="117" t="s">
        <v>162</v>
      </c>
    </row>
    <row r="5" spans="2:11" s="51" customFormat="1" x14ac:dyDescent="0.35">
      <c r="B5" s="118"/>
      <c r="C5" s="164" t="s">
        <v>1</v>
      </c>
      <c r="D5" s="164" t="s">
        <v>0</v>
      </c>
      <c r="E5" s="164" t="s">
        <v>2</v>
      </c>
      <c r="F5" s="59" t="s">
        <v>163</v>
      </c>
      <c r="H5" s="90" t="s">
        <v>165</v>
      </c>
      <c r="J5" s="91"/>
      <c r="K5" s="92" t="s">
        <v>166</v>
      </c>
    </row>
    <row r="6" spans="2:11" s="51" customFormat="1" x14ac:dyDescent="0.35">
      <c r="B6" s="119" t="s">
        <v>113</v>
      </c>
      <c r="C6" s="165">
        <v>0.22850000000000001</v>
      </c>
      <c r="D6" s="165">
        <v>4.2700000000000002E-2</v>
      </c>
      <c r="E6" s="165">
        <v>7.0800000000000002E-2</v>
      </c>
      <c r="F6" s="120" t="s">
        <v>4</v>
      </c>
      <c r="H6" s="52"/>
      <c r="J6" s="91"/>
      <c r="K6" s="91"/>
    </row>
    <row r="7" spans="2:11" s="51" customFormat="1" x14ac:dyDescent="0.35">
      <c r="B7" s="119" t="s">
        <v>118</v>
      </c>
      <c r="C7" s="165">
        <v>0.10340000000000001</v>
      </c>
      <c r="D7" s="165">
        <v>1.3299999999999999E-2</v>
      </c>
      <c r="E7" s="165">
        <v>0</v>
      </c>
      <c r="F7" s="120" t="s">
        <v>4</v>
      </c>
      <c r="H7" s="51" t="s">
        <v>233</v>
      </c>
      <c r="J7" s="91" t="s">
        <v>168</v>
      </c>
      <c r="K7" s="93" t="s">
        <v>11</v>
      </c>
    </row>
    <row r="8" spans="2:11" s="51" customFormat="1" x14ac:dyDescent="0.35">
      <c r="B8" s="119" t="s">
        <v>111</v>
      </c>
      <c r="C8" s="165">
        <v>7.4200000000000002E-2</v>
      </c>
      <c r="D8" s="165">
        <v>0.8145</v>
      </c>
      <c r="E8" s="165">
        <v>1.7899999999999999E-2</v>
      </c>
      <c r="F8" s="120" t="s">
        <v>128</v>
      </c>
      <c r="H8" s="51" t="s">
        <v>234</v>
      </c>
      <c r="J8" s="91" t="s">
        <v>168</v>
      </c>
      <c r="K8" s="93" t="s">
        <v>15</v>
      </c>
    </row>
    <row r="9" spans="2:11" s="51" customFormat="1" x14ac:dyDescent="0.35">
      <c r="B9" s="119" t="s">
        <v>116</v>
      </c>
      <c r="C9" s="165">
        <v>6.1699999999999998E-2</v>
      </c>
      <c r="D9" s="165">
        <v>0</v>
      </c>
      <c r="E9" s="165">
        <v>5.91E-2</v>
      </c>
      <c r="F9" s="120" t="s">
        <v>4</v>
      </c>
      <c r="H9" s="51" t="s">
        <v>235</v>
      </c>
      <c r="J9" s="91" t="s">
        <v>168</v>
      </c>
      <c r="K9" s="93" t="s">
        <v>18</v>
      </c>
    </row>
    <row r="10" spans="2:11" s="51" customFormat="1" x14ac:dyDescent="0.35">
      <c r="B10" s="119" t="s">
        <v>117</v>
      </c>
      <c r="C10" s="165">
        <v>6.0499999999999998E-2</v>
      </c>
      <c r="D10" s="165">
        <v>2.9100000000000001E-2</v>
      </c>
      <c r="E10" s="165">
        <v>2.6700000000000002E-2</v>
      </c>
      <c r="F10" s="120" t="s">
        <v>128</v>
      </c>
      <c r="H10" s="51" t="s">
        <v>236</v>
      </c>
      <c r="J10" s="91" t="s">
        <v>168</v>
      </c>
      <c r="K10" s="93" t="s">
        <v>21</v>
      </c>
    </row>
    <row r="11" spans="2:11" s="51" customFormat="1" x14ac:dyDescent="0.25">
      <c r="B11" s="119" t="s">
        <v>139</v>
      </c>
      <c r="C11" s="165">
        <v>5.8799999999999998E-2</v>
      </c>
      <c r="D11" s="165">
        <v>0</v>
      </c>
      <c r="E11" s="165">
        <v>8.0000000000000004E-4</v>
      </c>
      <c r="F11" s="120" t="s">
        <v>4</v>
      </c>
    </row>
    <row r="12" spans="2:11" s="51" customFormat="1" x14ac:dyDescent="0.25">
      <c r="B12" s="119" t="s">
        <v>140</v>
      </c>
      <c r="C12" s="165">
        <v>5.1400000000000001E-2</v>
      </c>
      <c r="D12" s="165">
        <v>0</v>
      </c>
      <c r="E12" s="165">
        <v>7.1000000000000004E-3</v>
      </c>
      <c r="F12" s="120" t="s">
        <v>4</v>
      </c>
    </row>
    <row r="13" spans="2:11" s="51" customFormat="1" x14ac:dyDescent="0.25">
      <c r="B13" s="119" t="s">
        <v>120</v>
      </c>
      <c r="C13" s="165">
        <v>5.04E-2</v>
      </c>
      <c r="D13" s="165">
        <v>4.02E-2</v>
      </c>
      <c r="E13" s="165">
        <v>0</v>
      </c>
      <c r="F13" s="120" t="s">
        <v>4</v>
      </c>
    </row>
    <row r="14" spans="2:11" s="51" customFormat="1" x14ac:dyDescent="0.25">
      <c r="B14" s="119" t="s">
        <v>141</v>
      </c>
      <c r="C14" s="165">
        <v>4.99E-2</v>
      </c>
      <c r="D14" s="165">
        <v>0</v>
      </c>
      <c r="E14" s="165">
        <v>1.4200000000000001E-2</v>
      </c>
      <c r="F14" s="120" t="s">
        <v>4</v>
      </c>
    </row>
    <row r="15" spans="2:11" s="51" customFormat="1" x14ac:dyDescent="0.25">
      <c r="B15" s="119" t="s">
        <v>142</v>
      </c>
      <c r="C15" s="165">
        <v>4.5499999999999999E-2</v>
      </c>
      <c r="D15" s="165">
        <v>0</v>
      </c>
      <c r="E15" s="165">
        <v>1.6400000000000001E-2</v>
      </c>
      <c r="F15" s="120" t="s">
        <v>4</v>
      </c>
    </row>
    <row r="16" spans="2:11" s="51" customFormat="1" x14ac:dyDescent="0.25">
      <c r="B16" s="119" t="s">
        <v>119</v>
      </c>
      <c r="C16" s="165">
        <v>4.4200000000000003E-2</v>
      </c>
      <c r="D16" s="165">
        <v>0</v>
      </c>
      <c r="E16" s="165">
        <v>4.8899999999999999E-2</v>
      </c>
      <c r="F16" s="120" t="s">
        <v>4</v>
      </c>
    </row>
    <row r="17" spans="2:57" s="51" customFormat="1" x14ac:dyDescent="0.25">
      <c r="B17" s="119" t="s">
        <v>122</v>
      </c>
      <c r="C17" s="165">
        <v>3.7999999999999999E-2</v>
      </c>
      <c r="D17" s="165">
        <v>0</v>
      </c>
      <c r="E17" s="165">
        <v>2.9700000000000001E-2</v>
      </c>
      <c r="F17" s="120" t="s">
        <v>4</v>
      </c>
    </row>
    <row r="18" spans="2:57" s="51" customFormat="1" x14ac:dyDescent="0.25">
      <c r="B18" s="119" t="s">
        <v>143</v>
      </c>
      <c r="C18" s="165">
        <v>3.61E-2</v>
      </c>
      <c r="D18" s="165">
        <v>0</v>
      </c>
      <c r="E18" s="165">
        <v>7.4999999999999997E-3</v>
      </c>
      <c r="F18" s="120" t="s">
        <v>4</v>
      </c>
    </row>
    <row r="19" spans="2:57" s="51" customFormat="1" x14ac:dyDescent="0.25">
      <c r="B19" s="119" t="s">
        <v>112</v>
      </c>
      <c r="C19" s="165">
        <v>2.0799999999999999E-2</v>
      </c>
      <c r="D19" s="165">
        <v>0.01</v>
      </c>
      <c r="E19" s="165">
        <v>0.27229999999999999</v>
      </c>
      <c r="F19" s="120" t="s">
        <v>128</v>
      </c>
    </row>
    <row r="20" spans="2:57" s="51" customFormat="1" x14ac:dyDescent="0.25">
      <c r="B20" s="119" t="s">
        <v>114</v>
      </c>
      <c r="C20" s="165">
        <v>0</v>
      </c>
      <c r="D20" s="165">
        <v>8.3000000000000001E-3</v>
      </c>
      <c r="E20" s="165">
        <v>0.14280000000000001</v>
      </c>
      <c r="F20" s="120" t="s">
        <v>4</v>
      </c>
    </row>
    <row r="21" spans="2:57" x14ac:dyDescent="0.25">
      <c r="B21" s="119" t="s">
        <v>115</v>
      </c>
      <c r="C21" s="165">
        <v>1.04E-2</v>
      </c>
      <c r="D21" s="165">
        <v>3.2000000000000002E-3</v>
      </c>
      <c r="E21" s="165">
        <v>9.7299999999999998E-2</v>
      </c>
      <c r="F21" s="120" t="s">
        <v>128</v>
      </c>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row>
    <row r="22" spans="2:57" x14ac:dyDescent="0.25">
      <c r="B22" s="119" t="s">
        <v>144</v>
      </c>
      <c r="C22" s="165">
        <v>0</v>
      </c>
      <c r="D22" s="165">
        <v>0</v>
      </c>
      <c r="E22" s="165">
        <v>4.9500000000000002E-2</v>
      </c>
      <c r="F22" s="120" t="s">
        <v>232</v>
      </c>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row>
    <row r="23" spans="2:57" x14ac:dyDescent="0.25">
      <c r="B23" s="119" t="s">
        <v>123</v>
      </c>
      <c r="C23" s="165">
        <v>1.7500000000000002E-2</v>
      </c>
      <c r="D23" s="165">
        <v>0</v>
      </c>
      <c r="E23" s="165">
        <v>4.2799999999999998E-2</v>
      </c>
      <c r="F23" s="120" t="s">
        <v>4</v>
      </c>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row>
    <row r="24" spans="2:57" x14ac:dyDescent="0.25">
      <c r="B24" s="119" t="s">
        <v>121</v>
      </c>
      <c r="C24" s="165">
        <v>1.14E-2</v>
      </c>
      <c r="D24" s="165">
        <v>2.3400000000000001E-2</v>
      </c>
      <c r="E24" s="165">
        <v>3.39E-2</v>
      </c>
      <c r="F24" s="120" t="s">
        <v>128</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row>
    <row r="25" spans="2:57" x14ac:dyDescent="0.25">
      <c r="B25" s="119" t="s">
        <v>145</v>
      </c>
      <c r="C25" s="165">
        <v>2.8E-3</v>
      </c>
      <c r="D25" s="165">
        <v>1.5299999999999999E-2</v>
      </c>
      <c r="E25" s="165">
        <v>3.27E-2</v>
      </c>
      <c r="F25" s="120" t="s">
        <v>128</v>
      </c>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row>
    <row r="26" spans="2:57" x14ac:dyDescent="0.25">
      <c r="B26" s="119" t="s">
        <v>124</v>
      </c>
      <c r="C26" s="165">
        <v>3.44E-2</v>
      </c>
      <c r="D26" s="165">
        <v>0</v>
      </c>
      <c r="E26" s="165">
        <v>2.9399999999999999E-2</v>
      </c>
      <c r="F26" s="120" t="s">
        <v>4</v>
      </c>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row>
    <row r="29" spans="2:57" x14ac:dyDescent="0.35">
      <c r="B29" s="60" t="s">
        <v>160</v>
      </c>
    </row>
    <row r="30" spans="2:57" ht="15.5" x14ac:dyDescent="0.35">
      <c r="B30" s="58" t="s">
        <v>164</v>
      </c>
    </row>
    <row r="31" spans="2:57" x14ac:dyDescent="0.25">
      <c r="C31" s="51"/>
      <c r="D31" s="51"/>
      <c r="E31" s="51"/>
      <c r="F31" s="51"/>
    </row>
    <row r="32" spans="2:57" x14ac:dyDescent="0.25">
      <c r="C32" s="46" t="s">
        <v>125</v>
      </c>
    </row>
    <row r="33" spans="3:11" x14ac:dyDescent="0.35">
      <c r="D33" s="43" t="s">
        <v>149</v>
      </c>
      <c r="H33" s="49" t="s">
        <v>165</v>
      </c>
      <c r="J33" s="61"/>
      <c r="K33" s="50" t="s">
        <v>166</v>
      </c>
    </row>
    <row r="34" spans="3:11" x14ac:dyDescent="0.35">
      <c r="C34" s="51"/>
      <c r="D34" s="43" t="s">
        <v>1</v>
      </c>
      <c r="E34" s="43" t="s">
        <v>150</v>
      </c>
      <c r="F34" s="43" t="s">
        <v>2</v>
      </c>
      <c r="H34" s="61"/>
      <c r="I34" s="62"/>
      <c r="J34" s="61"/>
      <c r="K34" s="61"/>
    </row>
    <row r="35" spans="3:11" x14ac:dyDescent="0.35">
      <c r="C35" s="43" t="s">
        <v>1</v>
      </c>
      <c r="D35" s="43">
        <v>1</v>
      </c>
      <c r="E35" s="43">
        <v>0.16300000000000001</v>
      </c>
      <c r="F35" s="43">
        <v>-0.17199999999999999</v>
      </c>
      <c r="H35" s="63" t="s">
        <v>167</v>
      </c>
      <c r="I35" s="67">
        <v>-0.17199999999999999</v>
      </c>
      <c r="J35" s="61" t="s">
        <v>168</v>
      </c>
      <c r="K35" s="64" t="s">
        <v>23</v>
      </c>
    </row>
    <row r="36" spans="3:11" x14ac:dyDescent="0.35">
      <c r="C36" s="43" t="s">
        <v>150</v>
      </c>
      <c r="D36" s="69">
        <v>0.16300000000000001</v>
      </c>
      <c r="E36" s="43">
        <v>1</v>
      </c>
      <c r="F36" s="43">
        <v>-0.108</v>
      </c>
      <c r="H36" s="65" t="s">
        <v>169</v>
      </c>
      <c r="I36" s="68">
        <v>-0.108</v>
      </c>
      <c r="J36" s="61" t="s">
        <v>168</v>
      </c>
      <c r="K36" s="64" t="s">
        <v>25</v>
      </c>
    </row>
    <row r="37" spans="3:11" x14ac:dyDescent="0.35">
      <c r="C37" s="43" t="s">
        <v>2</v>
      </c>
      <c r="D37" s="67">
        <v>-0.17199999999999999</v>
      </c>
      <c r="E37" s="68">
        <v>-0.108</v>
      </c>
      <c r="F37" s="43">
        <v>1</v>
      </c>
      <c r="H37" s="66" t="s">
        <v>170</v>
      </c>
      <c r="I37" s="69">
        <v>0.16300000000000001</v>
      </c>
      <c r="J37" s="61" t="s">
        <v>168</v>
      </c>
      <c r="K37" s="64" t="s">
        <v>27</v>
      </c>
    </row>
    <row r="38" spans="3:11" x14ac:dyDescent="0.25">
      <c r="C38" s="43" t="s">
        <v>127</v>
      </c>
    </row>
    <row r="44" spans="3:11" ht="28.5" customHeight="1" x14ac:dyDescent="0.25"/>
    <row r="46" spans="3:11" s="54" customFormat="1" ht="29" customHeight="1" x14ac:dyDescent="0.25"/>
    <row r="47" spans="3:11" s="54" customFormat="1" ht="29.5" customHeight="1" x14ac:dyDescent="0.25"/>
    <row r="49" ht="29" customHeight="1" x14ac:dyDescent="0.25"/>
    <row r="50" ht="29" customHeight="1" x14ac:dyDescent="0.25"/>
    <row r="53" ht="45.5" customHeight="1" x14ac:dyDescent="0.25"/>
  </sheetData>
  <pageMargins left="0.75" right="0.75" top="1" bottom="1"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4"/>
  <sheetViews>
    <sheetView topLeftCell="A12" zoomScaleNormal="100" workbookViewId="0">
      <selection activeCell="B41" sqref="B41"/>
    </sheetView>
  </sheetViews>
  <sheetFormatPr defaultColWidth="9.1796875" defaultRowHeight="14.5" x14ac:dyDescent="0.35"/>
  <cols>
    <col min="1" max="1" width="9.1796875" style="8"/>
    <col min="2" max="2" width="56.36328125" style="8" customWidth="1"/>
    <col min="3" max="5" width="9.1796875" style="8"/>
    <col min="6" max="6" width="16" style="8" customWidth="1"/>
    <col min="7" max="7" width="16.453125" style="8" customWidth="1"/>
    <col min="8" max="8" width="9.1796875" style="8"/>
    <col min="9" max="9" width="13.81640625" style="8" customWidth="1"/>
    <col min="10" max="15" width="9.1796875" style="8"/>
    <col min="16" max="16" width="13.81640625" style="8" bestFit="1" customWidth="1"/>
    <col min="17" max="16384" width="9.1796875" style="8"/>
  </cols>
  <sheetData>
    <row r="1" spans="2:11" x14ac:dyDescent="0.35">
      <c r="B1" s="49" t="s">
        <v>231</v>
      </c>
    </row>
    <row r="2" spans="2:11" x14ac:dyDescent="0.35">
      <c r="B2" s="49"/>
    </row>
    <row r="3" spans="2:11" x14ac:dyDescent="0.35">
      <c r="B3" s="57" t="s">
        <v>156</v>
      </c>
    </row>
    <row r="4" spans="2:11" ht="15.5" x14ac:dyDescent="0.35">
      <c r="B4" s="58" t="s">
        <v>162</v>
      </c>
    </row>
    <row r="5" spans="2:11" x14ac:dyDescent="0.35">
      <c r="B5" s="121"/>
      <c r="C5" s="164" t="s">
        <v>1</v>
      </c>
      <c r="D5" s="164" t="s">
        <v>0</v>
      </c>
      <c r="E5" s="164" t="s">
        <v>2</v>
      </c>
      <c r="F5" s="122" t="s">
        <v>163</v>
      </c>
      <c r="G5" s="121"/>
    </row>
    <row r="6" spans="2:11" x14ac:dyDescent="0.35">
      <c r="B6" s="119" t="s">
        <v>106</v>
      </c>
      <c r="C6" s="165">
        <v>0.252</v>
      </c>
      <c r="D6" s="165">
        <v>0.16539999999999999</v>
      </c>
      <c r="E6" s="165">
        <v>0.39140000000000003</v>
      </c>
      <c r="F6" s="120" t="s">
        <v>128</v>
      </c>
      <c r="G6" s="123"/>
      <c r="J6" s="61"/>
    </row>
    <row r="7" spans="2:11" x14ac:dyDescent="0.35">
      <c r="B7" s="119" t="s">
        <v>108</v>
      </c>
      <c r="C7" s="165">
        <v>0.1356</v>
      </c>
      <c r="D7" s="165">
        <v>3.6200000000000003E-2</v>
      </c>
      <c r="E7" s="165">
        <v>0</v>
      </c>
      <c r="F7" s="120" t="s">
        <v>4</v>
      </c>
      <c r="G7" s="124"/>
      <c r="H7" s="71" t="s">
        <v>165</v>
      </c>
      <c r="J7" s="61"/>
      <c r="K7" s="50" t="s">
        <v>166</v>
      </c>
    </row>
    <row r="8" spans="2:11" x14ac:dyDescent="0.35">
      <c r="B8" s="119" t="s">
        <v>129</v>
      </c>
      <c r="C8" s="165">
        <v>9.0399999999999994E-2</v>
      </c>
      <c r="D8" s="165">
        <v>1.24E-2</v>
      </c>
      <c r="E8" s="165">
        <v>4.7500000000000001E-2</v>
      </c>
      <c r="F8" s="120" t="s">
        <v>128</v>
      </c>
      <c r="G8" s="123"/>
      <c r="H8" s="51" t="s">
        <v>237</v>
      </c>
      <c r="J8" s="61" t="s">
        <v>168</v>
      </c>
      <c r="K8" s="70" t="s">
        <v>11</v>
      </c>
    </row>
    <row r="9" spans="2:11" x14ac:dyDescent="0.35">
      <c r="B9" s="119" t="s">
        <v>107</v>
      </c>
      <c r="C9" s="165">
        <v>7.9200000000000007E-2</v>
      </c>
      <c r="D9" s="165">
        <v>0.1363</v>
      </c>
      <c r="E9" s="165">
        <v>3.8E-3</v>
      </c>
      <c r="F9" s="120" t="s">
        <v>128</v>
      </c>
      <c r="G9" s="123"/>
      <c r="H9" s="51" t="s">
        <v>238</v>
      </c>
      <c r="J9" s="61" t="s">
        <v>168</v>
      </c>
      <c r="K9" s="70" t="s">
        <v>15</v>
      </c>
    </row>
    <row r="10" spans="2:11" x14ac:dyDescent="0.35">
      <c r="B10" s="119" t="s">
        <v>130</v>
      </c>
      <c r="C10" s="165">
        <v>7.6100000000000001E-2</v>
      </c>
      <c r="D10" s="165">
        <v>4.5600000000000002E-2</v>
      </c>
      <c r="E10" s="165">
        <v>0.15390000000000001</v>
      </c>
      <c r="F10" s="120" t="s">
        <v>128</v>
      </c>
      <c r="G10" s="123"/>
      <c r="H10" s="51" t="s">
        <v>239</v>
      </c>
      <c r="J10" s="61" t="s">
        <v>168</v>
      </c>
      <c r="K10" s="70" t="s">
        <v>18</v>
      </c>
    </row>
    <row r="11" spans="2:11" x14ac:dyDescent="0.35">
      <c r="B11" s="119" t="s">
        <v>110</v>
      </c>
      <c r="C11" s="165">
        <v>6.9199999999999998E-2</v>
      </c>
      <c r="D11" s="165">
        <v>1.2800000000000001E-2</v>
      </c>
      <c r="E11" s="165">
        <v>0.29210000000000003</v>
      </c>
      <c r="F11" s="120" t="s">
        <v>128</v>
      </c>
      <c r="G11" s="123"/>
      <c r="H11" s="51" t="s">
        <v>240</v>
      </c>
      <c r="J11" s="61" t="s">
        <v>168</v>
      </c>
      <c r="K11" s="70" t="s">
        <v>21</v>
      </c>
    </row>
    <row r="12" spans="2:11" x14ac:dyDescent="0.35">
      <c r="B12" s="119" t="s">
        <v>131</v>
      </c>
      <c r="C12" s="165">
        <v>4.87E-2</v>
      </c>
      <c r="D12" s="165">
        <v>7.4200000000000002E-2</v>
      </c>
      <c r="E12" s="165">
        <v>0</v>
      </c>
      <c r="F12" s="120" t="s">
        <v>4</v>
      </c>
      <c r="G12" s="124"/>
    </row>
    <row r="13" spans="2:11" x14ac:dyDescent="0.35">
      <c r="B13" s="119" t="s">
        <v>132</v>
      </c>
      <c r="C13" s="165">
        <v>4.3299999999999998E-2</v>
      </c>
      <c r="D13" s="165">
        <v>0.109</v>
      </c>
      <c r="E13" s="165">
        <v>2.5700000000000001E-2</v>
      </c>
      <c r="F13" s="120" t="s">
        <v>128</v>
      </c>
      <c r="G13" s="123"/>
    </row>
    <row r="14" spans="2:11" x14ac:dyDescent="0.35">
      <c r="B14" s="119" t="s">
        <v>133</v>
      </c>
      <c r="C14" s="165">
        <v>3.95E-2</v>
      </c>
      <c r="D14" s="165">
        <v>3.5200000000000002E-2</v>
      </c>
      <c r="E14" s="165">
        <v>7.6E-3</v>
      </c>
      <c r="F14" s="120" t="s">
        <v>128</v>
      </c>
      <c r="G14" s="123"/>
    </row>
    <row r="15" spans="2:11" x14ac:dyDescent="0.35">
      <c r="B15" s="119" t="s">
        <v>134</v>
      </c>
      <c r="C15" s="165">
        <v>3.6700000000000003E-2</v>
      </c>
      <c r="D15" s="165">
        <v>0</v>
      </c>
      <c r="E15" s="165">
        <v>5.7000000000000002E-3</v>
      </c>
      <c r="F15" s="120" t="s">
        <v>4</v>
      </c>
      <c r="G15" s="124"/>
    </row>
    <row r="16" spans="2:11" x14ac:dyDescent="0.35">
      <c r="B16" s="119" t="s">
        <v>135</v>
      </c>
      <c r="C16" s="165">
        <v>3.2399999999999998E-2</v>
      </c>
      <c r="D16" s="165">
        <v>2.2000000000000001E-3</v>
      </c>
      <c r="E16" s="165">
        <v>0</v>
      </c>
      <c r="F16" s="120" t="s">
        <v>4</v>
      </c>
      <c r="G16" s="124"/>
    </row>
    <row r="17" spans="2:12" x14ac:dyDescent="0.35">
      <c r="B17" s="119" t="s">
        <v>136</v>
      </c>
      <c r="C17" s="165">
        <v>2.5399999999999999E-2</v>
      </c>
      <c r="D17" s="165">
        <v>3.3399999999999999E-2</v>
      </c>
      <c r="E17" s="165">
        <v>2.9499999999999998E-2</v>
      </c>
      <c r="F17" s="120" t="s">
        <v>128</v>
      </c>
      <c r="G17" s="123"/>
    </row>
    <row r="18" spans="2:12" x14ac:dyDescent="0.35">
      <c r="B18" s="119" t="s">
        <v>109</v>
      </c>
      <c r="C18" s="165">
        <v>1.7600000000000001E-2</v>
      </c>
      <c r="D18" s="165">
        <v>0.17119999999999999</v>
      </c>
      <c r="E18" s="165">
        <v>2.5700000000000001E-2</v>
      </c>
      <c r="F18" s="120" t="s">
        <v>128</v>
      </c>
      <c r="G18" s="123"/>
    </row>
    <row r="19" spans="2:12" x14ac:dyDescent="0.35">
      <c r="B19" s="119" t="s">
        <v>137</v>
      </c>
      <c r="C19" s="165">
        <v>2.3400000000000001E-2</v>
      </c>
      <c r="D19" s="165">
        <v>8.9399999999999993E-2</v>
      </c>
      <c r="E19" s="165">
        <v>1.24E-2</v>
      </c>
      <c r="F19" s="120" t="s">
        <v>128</v>
      </c>
      <c r="G19" s="123"/>
    </row>
    <row r="20" spans="2:12" x14ac:dyDescent="0.35">
      <c r="B20" s="119" t="s">
        <v>138</v>
      </c>
      <c r="C20" s="165">
        <v>3.0499999999999999E-2</v>
      </c>
      <c r="D20" s="165">
        <v>7.6799999999999993E-2</v>
      </c>
      <c r="E20" s="165">
        <v>4.7999999999999996E-3</v>
      </c>
      <c r="F20" s="120" t="s">
        <v>128</v>
      </c>
      <c r="G20" s="123"/>
    </row>
    <row r="22" spans="2:12" x14ac:dyDescent="0.35">
      <c r="B22" s="60" t="s">
        <v>157</v>
      </c>
    </row>
    <row r="23" spans="2:12" ht="15.5" x14ac:dyDescent="0.35">
      <c r="B23" s="58" t="s">
        <v>164</v>
      </c>
    </row>
    <row r="25" spans="2:12" x14ac:dyDescent="0.35">
      <c r="C25" s="46" t="s">
        <v>125</v>
      </c>
      <c r="D25" s="43"/>
      <c r="E25" s="43"/>
      <c r="F25" s="43"/>
      <c r="G25" s="43"/>
    </row>
    <row r="26" spans="2:12" x14ac:dyDescent="0.35">
      <c r="C26" s="43"/>
      <c r="D26" s="43" t="s">
        <v>149</v>
      </c>
      <c r="E26" s="43"/>
      <c r="F26" s="43"/>
      <c r="G26" s="43"/>
      <c r="I26" s="61"/>
      <c r="J26" s="166" t="s">
        <v>165</v>
      </c>
      <c r="K26" s="61"/>
      <c r="L26" s="50" t="s">
        <v>166</v>
      </c>
    </row>
    <row r="27" spans="2:12" x14ac:dyDescent="0.35">
      <c r="D27" s="43" t="s">
        <v>1</v>
      </c>
      <c r="E27" s="43" t="s">
        <v>150</v>
      </c>
      <c r="F27" s="43" t="s">
        <v>2</v>
      </c>
      <c r="G27" s="43"/>
      <c r="I27" s="61"/>
      <c r="J27" s="62"/>
      <c r="K27" s="61"/>
      <c r="L27" s="61"/>
    </row>
    <row r="28" spans="2:12" x14ac:dyDescent="0.35">
      <c r="C28" s="43" t="s">
        <v>1</v>
      </c>
      <c r="D28" s="43">
        <v>1</v>
      </c>
      <c r="E28" s="43">
        <v>0.29499999999999998</v>
      </c>
      <c r="F28" s="43">
        <v>0.71099999999999997</v>
      </c>
      <c r="G28" s="43"/>
      <c r="I28" s="63" t="s">
        <v>167</v>
      </c>
      <c r="J28" s="67">
        <v>0.71099999999999997</v>
      </c>
      <c r="K28" s="61" t="s">
        <v>168</v>
      </c>
      <c r="L28" s="64" t="s">
        <v>23</v>
      </c>
    </row>
    <row r="29" spans="2:12" x14ac:dyDescent="0.35">
      <c r="C29" s="43" t="s">
        <v>150</v>
      </c>
      <c r="D29" s="69">
        <v>0.29499999999999998</v>
      </c>
      <c r="E29" s="43">
        <v>1</v>
      </c>
      <c r="F29" s="43">
        <v>0.20699999999999999</v>
      </c>
      <c r="G29" s="43"/>
      <c r="I29" s="65" t="s">
        <v>169</v>
      </c>
      <c r="J29" s="68">
        <v>0.20699999999999999</v>
      </c>
      <c r="K29" s="61" t="s">
        <v>168</v>
      </c>
      <c r="L29" s="64" t="s">
        <v>25</v>
      </c>
    </row>
    <row r="30" spans="2:12" x14ac:dyDescent="0.35">
      <c r="C30" s="43" t="s">
        <v>2</v>
      </c>
      <c r="D30" s="67">
        <v>0.71099999999999997</v>
      </c>
      <c r="E30" s="68">
        <v>0.20699999999999999</v>
      </c>
      <c r="F30" s="43">
        <v>1</v>
      </c>
      <c r="G30" s="43"/>
      <c r="I30" s="66" t="s">
        <v>170</v>
      </c>
      <c r="J30" s="69">
        <v>0.29499999999999998</v>
      </c>
      <c r="K30" s="61" t="s">
        <v>168</v>
      </c>
      <c r="L30" s="64" t="s">
        <v>27</v>
      </c>
    </row>
    <row r="31" spans="2:12" x14ac:dyDescent="0.35">
      <c r="C31" s="43" t="s">
        <v>127</v>
      </c>
      <c r="D31" s="43"/>
      <c r="E31" s="43"/>
      <c r="F31" s="43"/>
      <c r="G31" s="43"/>
    </row>
    <row r="34" spans="2:2" x14ac:dyDescent="0.35">
      <c r="B34" s="94"/>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8"/>
  <sheetViews>
    <sheetView topLeftCell="A18" zoomScaleNormal="80" workbookViewId="0">
      <selection activeCell="F43" sqref="F43"/>
    </sheetView>
  </sheetViews>
  <sheetFormatPr defaultColWidth="8.81640625" defaultRowHeight="14.5" x14ac:dyDescent="0.25"/>
  <cols>
    <col min="1" max="1" width="18.81640625" style="43" customWidth="1"/>
    <col min="2" max="2" width="27.453125" style="43" customWidth="1"/>
    <col min="3" max="16384" width="8.81640625" style="43"/>
  </cols>
  <sheetData>
    <row r="2" spans="1:3" x14ac:dyDescent="0.25">
      <c r="A2" s="48" t="s">
        <v>155</v>
      </c>
    </row>
    <row r="4" spans="1:3" ht="15.5" x14ac:dyDescent="0.35">
      <c r="A4" s="77" t="s">
        <v>171</v>
      </c>
    </row>
    <row r="5" spans="1:3" x14ac:dyDescent="0.25">
      <c r="A5" s="47" t="s">
        <v>68</v>
      </c>
      <c r="B5" s="43" t="s">
        <v>64</v>
      </c>
      <c r="C5" s="44">
        <v>5.6000000000000001E-2</v>
      </c>
    </row>
    <row r="6" spans="1:3" x14ac:dyDescent="0.25">
      <c r="A6" s="47" t="s">
        <v>69</v>
      </c>
      <c r="B6" s="43" t="s">
        <v>65</v>
      </c>
      <c r="C6" s="44">
        <v>0.69599999999999995</v>
      </c>
    </row>
    <row r="7" spans="1:3" x14ac:dyDescent="0.25">
      <c r="A7" s="47" t="s">
        <v>177</v>
      </c>
      <c r="B7" s="43" t="s">
        <v>66</v>
      </c>
      <c r="C7" s="45">
        <v>1.002</v>
      </c>
    </row>
    <row r="10" spans="1:3" ht="15.5" x14ac:dyDescent="0.35">
      <c r="A10" s="78" t="s">
        <v>172</v>
      </c>
      <c r="B10" s="79"/>
      <c r="C10" s="79"/>
    </row>
    <row r="11" spans="1:3" x14ac:dyDescent="0.25">
      <c r="A11" s="80"/>
      <c r="B11" s="79"/>
      <c r="C11" s="79"/>
    </row>
    <row r="12" spans="1:3" ht="15.5" x14ac:dyDescent="0.35">
      <c r="A12" s="81" t="s">
        <v>173</v>
      </c>
      <c r="B12" s="82" t="s">
        <v>174</v>
      </c>
      <c r="C12" s="83">
        <v>1</v>
      </c>
    </row>
    <row r="14" spans="1:3" x14ac:dyDescent="0.35">
      <c r="B14" s="140" t="s">
        <v>178</v>
      </c>
    </row>
    <row r="15" spans="1:3" x14ac:dyDescent="0.35">
      <c r="B15" s="140"/>
    </row>
    <row r="16" spans="1:3" x14ac:dyDescent="0.35">
      <c r="B16" s="159" t="s">
        <v>297</v>
      </c>
    </row>
    <row r="17" spans="1:3" x14ac:dyDescent="0.35">
      <c r="B17" s="140"/>
    </row>
    <row r="18" spans="1:3" x14ac:dyDescent="0.25">
      <c r="B18" s="149" t="s">
        <v>198</v>
      </c>
      <c r="C18" s="95"/>
    </row>
    <row r="19" spans="1:3" x14ac:dyDescent="0.25">
      <c r="B19" s="149" t="s">
        <v>183</v>
      </c>
      <c r="C19" s="95"/>
    </row>
    <row r="20" spans="1:3" x14ac:dyDescent="0.25">
      <c r="B20" s="160" t="s">
        <v>191</v>
      </c>
    </row>
    <row r="21" spans="1:3" x14ac:dyDescent="0.25">
      <c r="A21" s="54"/>
      <c r="B21" s="160" t="s">
        <v>192</v>
      </c>
      <c r="C21" s="54"/>
    </row>
    <row r="22" spans="1:3" x14ac:dyDescent="0.25">
      <c r="B22" s="149" t="s">
        <v>186</v>
      </c>
    </row>
    <row r="23" spans="1:3" x14ac:dyDescent="0.25">
      <c r="B23" s="149" t="s">
        <v>189</v>
      </c>
    </row>
    <row r="24" spans="1:3" x14ac:dyDescent="0.25">
      <c r="B24" s="170" t="s">
        <v>299</v>
      </c>
    </row>
    <row r="25" spans="1:3" x14ac:dyDescent="0.25">
      <c r="B25" s="160" t="s">
        <v>193</v>
      </c>
    </row>
    <row r="26" spans="1:3" x14ac:dyDescent="0.25">
      <c r="B26" s="149" t="s">
        <v>194</v>
      </c>
    </row>
    <row r="27" spans="1:3" x14ac:dyDescent="0.25">
      <c r="B27" s="149" t="s">
        <v>179</v>
      </c>
    </row>
    <row r="28" spans="1:3" x14ac:dyDescent="0.25">
      <c r="B28" s="149" t="s">
        <v>180</v>
      </c>
    </row>
    <row r="29" spans="1:3" x14ac:dyDescent="0.25">
      <c r="B29" s="149" t="s">
        <v>181</v>
      </c>
    </row>
    <row r="30" spans="1:3" x14ac:dyDescent="0.25">
      <c r="B30" s="149" t="s">
        <v>190</v>
      </c>
    </row>
    <row r="31" spans="1:3" x14ac:dyDescent="0.25">
      <c r="B31" s="149" t="s">
        <v>195</v>
      </c>
    </row>
    <row r="32" spans="1:3" x14ac:dyDescent="0.25">
      <c r="B32" s="149" t="s">
        <v>196</v>
      </c>
    </row>
    <row r="33" spans="2:9" x14ac:dyDescent="0.25">
      <c r="B33" s="149" t="s">
        <v>184</v>
      </c>
    </row>
    <row r="34" spans="2:9" x14ac:dyDescent="0.25">
      <c r="B34" s="152" t="s">
        <v>273</v>
      </c>
    </row>
    <row r="35" spans="2:9" x14ac:dyDescent="0.25">
      <c r="B35" s="149" t="s">
        <v>188</v>
      </c>
    </row>
    <row r="36" spans="2:9" x14ac:dyDescent="0.25">
      <c r="B36" s="149" t="s">
        <v>197</v>
      </c>
    </row>
    <row r="37" spans="2:9" x14ac:dyDescent="0.25">
      <c r="B37" s="149" t="s">
        <v>185</v>
      </c>
    </row>
    <row r="38" spans="2:9" x14ac:dyDescent="0.25">
      <c r="B38" s="160" t="s">
        <v>199</v>
      </c>
    </row>
    <row r="39" spans="2:9" x14ac:dyDescent="0.25">
      <c r="B39" s="149" t="s">
        <v>182</v>
      </c>
    </row>
    <row r="40" spans="2:9" x14ac:dyDescent="0.25">
      <c r="B40" s="149" t="s">
        <v>187</v>
      </c>
    </row>
    <row r="41" spans="2:9" x14ac:dyDescent="0.25">
      <c r="B41" s="171" t="s">
        <v>300</v>
      </c>
    </row>
    <row r="42" spans="2:9" x14ac:dyDescent="0.25">
      <c r="B42" s="171"/>
    </row>
    <row r="43" spans="2:9" x14ac:dyDescent="0.35">
      <c r="B43" s="140" t="s">
        <v>241</v>
      </c>
    </row>
    <row r="44" spans="2:9" x14ac:dyDescent="0.35">
      <c r="B44" s="161"/>
    </row>
    <row r="45" spans="2:9" ht="16" customHeight="1" x14ac:dyDescent="0.35">
      <c r="B45" s="162" t="s">
        <v>270</v>
      </c>
      <c r="C45" s="137"/>
      <c r="D45" s="137"/>
      <c r="E45" s="137"/>
      <c r="F45" s="137"/>
      <c r="G45" s="137"/>
      <c r="H45" s="137"/>
      <c r="I45" s="137"/>
    </row>
    <row r="46" spans="2:9" x14ac:dyDescent="0.25">
      <c r="B46" s="163" t="s">
        <v>269</v>
      </c>
    </row>
    <row r="47" spans="2:9" x14ac:dyDescent="0.25">
      <c r="B47" s="163" t="s">
        <v>271</v>
      </c>
    </row>
    <row r="48" spans="2:9" x14ac:dyDescent="0.25">
      <c r="B48" s="163" t="s">
        <v>281</v>
      </c>
    </row>
    <row r="49" spans="2:2" x14ac:dyDescent="0.25">
      <c r="B49" s="163" t="s">
        <v>283</v>
      </c>
    </row>
    <row r="50" spans="2:2" x14ac:dyDescent="0.25">
      <c r="B50" s="163" t="s">
        <v>272</v>
      </c>
    </row>
    <row r="51" spans="2:2" x14ac:dyDescent="0.25">
      <c r="B51" s="163" t="s">
        <v>274</v>
      </c>
    </row>
    <row r="52" spans="2:2" x14ac:dyDescent="0.25">
      <c r="B52" s="163" t="s">
        <v>275</v>
      </c>
    </row>
    <row r="53" spans="2:2" x14ac:dyDescent="0.25">
      <c r="B53" s="163" t="s">
        <v>280</v>
      </c>
    </row>
    <row r="54" spans="2:2" x14ac:dyDescent="0.25">
      <c r="B54" s="163" t="s">
        <v>276</v>
      </c>
    </row>
    <row r="55" spans="2:2" x14ac:dyDescent="0.25">
      <c r="B55" s="163" t="s">
        <v>277</v>
      </c>
    </row>
    <row r="56" spans="2:2" x14ac:dyDescent="0.25">
      <c r="B56" s="163" t="s">
        <v>278</v>
      </c>
    </row>
    <row r="57" spans="2:2" x14ac:dyDescent="0.25">
      <c r="B57" s="163" t="s">
        <v>279</v>
      </c>
    </row>
    <row r="58" spans="2:2" x14ac:dyDescent="0.25">
      <c r="B58" s="163" t="s">
        <v>282</v>
      </c>
    </row>
  </sheetData>
  <sortState ref="B18:B40">
    <sortCondition ref="B40"/>
  </sortState>
  <pageMargins left="0.75" right="0.75" top="1" bottom="1"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Z44"/>
  <sheetViews>
    <sheetView topLeftCell="D17" zoomScale="98" zoomScaleNormal="98" workbookViewId="0">
      <selection activeCell="D39" sqref="D39"/>
    </sheetView>
  </sheetViews>
  <sheetFormatPr defaultColWidth="10.1796875" defaultRowHeight="14.5" x14ac:dyDescent="0.35"/>
  <cols>
    <col min="1" max="1" width="10.36328125" style="8" customWidth="1"/>
    <col min="2" max="2" width="16" style="11" customWidth="1"/>
    <col min="3" max="3" width="12.453125" style="8" customWidth="1"/>
    <col min="4" max="4" width="12.81640625" style="8" customWidth="1"/>
    <col min="5" max="5" width="17.453125" style="8" customWidth="1"/>
    <col min="6" max="6" width="10.6328125" style="8" customWidth="1"/>
    <col min="7" max="7" width="13.1796875" style="8" customWidth="1"/>
    <col min="8" max="8" width="13.453125" style="8" customWidth="1"/>
    <col min="9" max="9" width="16.453125" style="8" customWidth="1"/>
    <col min="10" max="10" width="12.453125" style="8" customWidth="1"/>
    <col min="11" max="11" width="10.6328125" style="8" customWidth="1"/>
    <col min="12" max="12" width="16.81640625" style="8" customWidth="1"/>
    <col min="13" max="13" width="14.81640625" style="8" customWidth="1"/>
    <col min="14" max="14" width="14.36328125" style="8" customWidth="1"/>
    <col min="15" max="15" width="11.6328125" style="8" customWidth="1"/>
    <col min="16" max="21" width="10.1796875" style="8"/>
    <col min="22" max="22" width="13.1796875" style="8" bestFit="1" customWidth="1"/>
    <col min="23" max="23" width="11" style="8" customWidth="1"/>
    <col min="24" max="16384" width="10.1796875" style="8"/>
  </cols>
  <sheetData>
    <row r="2" spans="2:52" x14ac:dyDescent="0.35">
      <c r="B2" s="9" t="s">
        <v>152</v>
      </c>
      <c r="Q2" s="10"/>
      <c r="R2" s="10"/>
      <c r="S2" s="10"/>
      <c r="T2" s="10"/>
      <c r="U2" s="10"/>
      <c r="V2" s="10"/>
      <c r="W2" s="10"/>
      <c r="X2" s="10"/>
    </row>
    <row r="3" spans="2:52" x14ac:dyDescent="0.35">
      <c r="Q3" s="10"/>
      <c r="R3" s="10"/>
      <c r="S3" s="10"/>
      <c r="T3" s="10"/>
      <c r="U3" s="10"/>
      <c r="V3" s="10"/>
      <c r="W3" s="10"/>
      <c r="X3" s="10"/>
    </row>
    <row r="4" spans="2:52" s="12" customFormat="1" ht="21.75" customHeight="1" x14ac:dyDescent="0.35">
      <c r="B4" s="13"/>
      <c r="D4" s="178" t="s">
        <v>44</v>
      </c>
      <c r="E4" s="178"/>
      <c r="F4" s="178" t="s">
        <v>45</v>
      </c>
      <c r="G4" s="178"/>
      <c r="H4" s="178" t="s">
        <v>44</v>
      </c>
      <c r="I4" s="178"/>
      <c r="J4" s="178" t="s">
        <v>45</v>
      </c>
      <c r="K4" s="178"/>
      <c r="L4" s="178" t="s">
        <v>44</v>
      </c>
      <c r="M4" s="178"/>
      <c r="N4" s="178" t="s">
        <v>45</v>
      </c>
      <c r="O4" s="178"/>
      <c r="Q4" s="3" t="s">
        <v>151</v>
      </c>
      <c r="R4" s="3"/>
      <c r="S4" s="3"/>
      <c r="T4" s="3"/>
      <c r="U4" s="3"/>
      <c r="V4" s="14"/>
      <c r="W4" s="14"/>
      <c r="X4" s="14"/>
    </row>
    <row r="5" spans="2:52" s="1" customFormat="1" x14ac:dyDescent="0.35">
      <c r="B5" s="2" t="s">
        <v>70</v>
      </c>
      <c r="D5" s="1" t="s">
        <v>1</v>
      </c>
      <c r="E5" s="1" t="s">
        <v>3</v>
      </c>
      <c r="F5" s="1" t="s">
        <v>1</v>
      </c>
      <c r="G5" s="1" t="s">
        <v>3</v>
      </c>
      <c r="H5" s="1" t="s">
        <v>1</v>
      </c>
      <c r="I5" s="1" t="s">
        <v>3</v>
      </c>
      <c r="J5" s="1" t="s">
        <v>1</v>
      </c>
      <c r="K5" s="1" t="s">
        <v>3</v>
      </c>
      <c r="L5" s="1" t="s">
        <v>1</v>
      </c>
      <c r="M5" s="1" t="s">
        <v>3</v>
      </c>
      <c r="N5" s="1" t="s">
        <v>1</v>
      </c>
      <c r="O5" s="1" t="s">
        <v>3</v>
      </c>
      <c r="Q5" s="3"/>
      <c r="R5" s="3"/>
      <c r="S5" s="3"/>
      <c r="T5" s="3"/>
      <c r="U5" s="3"/>
      <c r="V5" s="3"/>
      <c r="W5" s="3"/>
      <c r="X5" s="3"/>
    </row>
    <row r="6" spans="2:52" x14ac:dyDescent="0.35">
      <c r="D6" s="178" t="s">
        <v>72</v>
      </c>
      <c r="E6" s="178"/>
      <c r="F6" s="178"/>
      <c r="G6" s="178"/>
      <c r="H6" s="178" t="s">
        <v>73</v>
      </c>
      <c r="I6" s="178"/>
      <c r="J6" s="178"/>
      <c r="K6" s="178"/>
      <c r="L6" s="179" t="s">
        <v>74</v>
      </c>
      <c r="M6" s="179"/>
      <c r="N6" s="179"/>
      <c r="O6" s="179"/>
      <c r="Q6" s="3" t="s">
        <v>75</v>
      </c>
      <c r="R6" s="3"/>
      <c r="S6" s="10"/>
      <c r="T6" s="10"/>
      <c r="U6" s="10"/>
      <c r="V6" s="10"/>
      <c r="W6" s="10"/>
      <c r="X6" s="10"/>
    </row>
    <row r="7" spans="2:52" x14ac:dyDescent="0.35">
      <c r="B7" s="2" t="s">
        <v>76</v>
      </c>
      <c r="D7" s="1">
        <v>1996</v>
      </c>
      <c r="H7" s="1">
        <v>2003</v>
      </c>
      <c r="L7" s="1">
        <v>2015</v>
      </c>
      <c r="Q7" s="10"/>
      <c r="R7" s="10"/>
      <c r="S7" s="10"/>
      <c r="T7" s="10"/>
      <c r="U7" s="10"/>
      <c r="V7" s="10"/>
      <c r="W7" s="10"/>
      <c r="X7" s="10"/>
    </row>
    <row r="8" spans="2:52" x14ac:dyDescent="0.35">
      <c r="Q8" s="3" t="s">
        <v>70</v>
      </c>
      <c r="R8" s="3" t="s">
        <v>77</v>
      </c>
      <c r="S8" s="3" t="s">
        <v>78</v>
      </c>
      <c r="T8" s="3" t="s">
        <v>79</v>
      </c>
      <c r="U8" s="3" t="s">
        <v>80</v>
      </c>
      <c r="V8" s="3" t="s">
        <v>148</v>
      </c>
      <c r="W8" s="3" t="s">
        <v>81</v>
      </c>
      <c r="X8" s="10"/>
    </row>
    <row r="9" spans="2:52" x14ac:dyDescent="0.35">
      <c r="B9" s="2" t="s">
        <v>82</v>
      </c>
      <c r="F9" s="15">
        <f>ROUND(AVERAGE(F10:F11),3)</f>
        <v>0.83399999999999996</v>
      </c>
      <c r="G9" s="15">
        <f>ROUND(AVERAGE(G10:G11),3)</f>
        <v>0.75</v>
      </c>
      <c r="J9" s="15">
        <f>ROUND(AVERAGE(J10:J11),3)</f>
        <v>0.83399999999999996</v>
      </c>
      <c r="K9" s="15">
        <f>ROUND(AVERAGE(K10:K11),3)</f>
        <v>1</v>
      </c>
      <c r="N9" s="15">
        <f>ROUND(AVERAGE(N10:N11),3)</f>
        <v>0.83399999999999996</v>
      </c>
      <c r="O9" s="15">
        <f>ROUND(AVERAGE(O10:O11),3)</f>
        <v>1</v>
      </c>
      <c r="Q9" s="3" t="s">
        <v>1</v>
      </c>
      <c r="R9" s="3" t="s">
        <v>71</v>
      </c>
      <c r="S9" s="10">
        <v>0.83399999999999996</v>
      </c>
      <c r="T9" s="10">
        <v>0.69899999999999995</v>
      </c>
      <c r="U9" s="10">
        <v>0.75</v>
      </c>
      <c r="V9" s="10">
        <v>0.35399999999999998</v>
      </c>
      <c r="W9" s="10">
        <v>0.155</v>
      </c>
      <c r="X9" s="10"/>
    </row>
    <row r="10" spans="2:52" x14ac:dyDescent="0.35">
      <c r="B10" s="11" t="s">
        <v>83</v>
      </c>
      <c r="D10" s="12">
        <v>2</v>
      </c>
      <c r="E10" s="12">
        <v>3</v>
      </c>
      <c r="F10" s="16">
        <f>IF(D10&gt;E10,1,ROUND(D10/E10,3))</f>
        <v>0.66700000000000004</v>
      </c>
      <c r="G10" s="16">
        <f>IF(E10&gt;D10,1,ROUND(E10/D10,3))</f>
        <v>1</v>
      </c>
      <c r="H10" s="12">
        <v>2</v>
      </c>
      <c r="I10" s="12">
        <v>3</v>
      </c>
      <c r="J10" s="16">
        <f>IF(H10&gt;I10,1,ROUND(H10/I10,3))</f>
        <v>0.66700000000000004</v>
      </c>
      <c r="K10" s="16">
        <f>IF(I10&gt;H10,1,ROUND(I10/H10,3))</f>
        <v>1</v>
      </c>
      <c r="L10" s="12">
        <v>2</v>
      </c>
      <c r="M10" s="12">
        <v>3</v>
      </c>
      <c r="N10" s="17">
        <f>IF(L10&gt;M10,1,ROUND(L10/M10,3))</f>
        <v>0.66700000000000004</v>
      </c>
      <c r="O10" s="17">
        <f>IF(M10&gt;L10,1,ROUND(M10/L10,3))</f>
        <v>1</v>
      </c>
      <c r="Q10" s="3" t="s">
        <v>2</v>
      </c>
      <c r="R10" s="3" t="s">
        <v>71</v>
      </c>
      <c r="S10" s="10">
        <v>0.75</v>
      </c>
      <c r="T10" s="10">
        <v>0.99299999999999999</v>
      </c>
      <c r="U10" s="10">
        <v>1</v>
      </c>
      <c r="V10" s="10">
        <v>1</v>
      </c>
      <c r="W10" s="10">
        <v>0.155</v>
      </c>
      <c r="X10" s="10"/>
    </row>
    <row r="11" spans="2:52" x14ac:dyDescent="0.35">
      <c r="B11" s="11" t="s">
        <v>84</v>
      </c>
      <c r="D11" s="12">
        <v>4</v>
      </c>
      <c r="E11" s="12">
        <v>2</v>
      </c>
      <c r="F11" s="16">
        <f>IF(D11&gt;E11,1,ROUND(D11/E11,3))</f>
        <v>1</v>
      </c>
      <c r="G11" s="16">
        <f>IF(E11&gt;D11,1,ROUND(E11/D11,3))</f>
        <v>0.5</v>
      </c>
      <c r="H11" s="12">
        <v>4</v>
      </c>
      <c r="I11" s="12">
        <v>4</v>
      </c>
      <c r="J11" s="16">
        <f>IF(H11&gt;I11,1,ROUND(H11/I11,3))</f>
        <v>1</v>
      </c>
      <c r="K11" s="16">
        <f>IF(I11&gt;H11,1,ROUND(I11/H11,3))</f>
        <v>1</v>
      </c>
      <c r="L11" s="12">
        <v>4</v>
      </c>
      <c r="M11" s="8">
        <v>4</v>
      </c>
      <c r="N11" s="17">
        <f>IF(L11&gt;M11,1,ROUND(L11/M11,3))</f>
        <v>1</v>
      </c>
      <c r="O11" s="17">
        <f>IF(M11&gt;L11,1,ROUND(M11/L11,3))</f>
        <v>1</v>
      </c>
      <c r="Q11" s="3" t="s">
        <v>1</v>
      </c>
      <c r="R11" s="3" t="s">
        <v>85</v>
      </c>
      <c r="S11" s="10">
        <v>0.83399999999999996</v>
      </c>
      <c r="T11" s="10">
        <v>0.439</v>
      </c>
      <c r="U11" s="10">
        <v>0.75</v>
      </c>
      <c r="V11" s="10">
        <v>0.375</v>
      </c>
      <c r="W11" s="10">
        <v>0.10299999999999999</v>
      </c>
      <c r="X11" s="10"/>
    </row>
    <row r="12" spans="2:52" x14ac:dyDescent="0.35">
      <c r="D12" s="12"/>
      <c r="E12" s="12"/>
      <c r="F12" s="12"/>
      <c r="G12" s="12"/>
      <c r="H12" s="12"/>
      <c r="I12" s="12"/>
      <c r="J12" s="12"/>
      <c r="K12" s="12"/>
      <c r="L12" s="12"/>
      <c r="M12" s="12"/>
      <c r="Q12" s="3" t="s">
        <v>2</v>
      </c>
      <c r="R12" s="3" t="s">
        <v>85</v>
      </c>
      <c r="S12" s="10">
        <v>1</v>
      </c>
      <c r="T12" s="10">
        <v>0.95399999999999996</v>
      </c>
      <c r="U12" s="10">
        <v>1</v>
      </c>
      <c r="V12" s="10">
        <v>1</v>
      </c>
      <c r="W12" s="10">
        <v>0.95399999999999996</v>
      </c>
      <c r="X12" s="10"/>
    </row>
    <row r="13" spans="2:52" x14ac:dyDescent="0.35">
      <c r="B13" s="2" t="s">
        <v>86</v>
      </c>
      <c r="D13" s="12"/>
      <c r="E13" s="12"/>
      <c r="F13" s="18">
        <f>ROUND(AVERAGE(F14:F20),3)</f>
        <v>0.69899999999999995</v>
      </c>
      <c r="G13" s="19">
        <f>ROUND(AVERAGE(G14:G20),3)</f>
        <v>0.99199999999999999</v>
      </c>
      <c r="H13" s="12"/>
      <c r="I13" s="12"/>
      <c r="J13" s="19">
        <f>ROUND(AVERAGE(J14:J20),3)</f>
        <v>0.35899999999999999</v>
      </c>
      <c r="K13" s="19">
        <f>ROUND(AVERAGE(K14:K20),3)</f>
        <v>1</v>
      </c>
      <c r="L13" s="12"/>
      <c r="M13" s="12"/>
      <c r="N13" s="15">
        <f>ROUND(AVERAGE(N14:N20),3)</f>
        <v>0.30499999999999999</v>
      </c>
      <c r="O13" s="15">
        <f>ROUND(AVERAGE(O14:O20),3)</f>
        <v>1</v>
      </c>
      <c r="Q13" s="4" t="s">
        <v>1</v>
      </c>
      <c r="R13" s="4" t="s">
        <v>87</v>
      </c>
      <c r="S13" s="20">
        <v>0.83399999999999996</v>
      </c>
      <c r="T13" s="20">
        <v>0.30299999999999999</v>
      </c>
      <c r="U13" s="20">
        <v>0.875</v>
      </c>
      <c r="V13" s="20">
        <v>0.35599999999999998</v>
      </c>
      <c r="W13" s="20">
        <v>7.9000000000000001E-2</v>
      </c>
      <c r="X13" s="10"/>
    </row>
    <row r="14" spans="2:52" x14ac:dyDescent="0.35">
      <c r="B14" s="11" t="s">
        <v>88</v>
      </c>
      <c r="D14" s="21">
        <v>429633685</v>
      </c>
      <c r="E14" s="21">
        <v>1230075000</v>
      </c>
      <c r="F14" s="22">
        <f t="shared" ref="F14:F19" si="0">IF(D14&gt;E14,1,ROUND(D14/E14,3))</f>
        <v>0.34899999999999998</v>
      </c>
      <c r="G14" s="16">
        <v>1</v>
      </c>
      <c r="H14" s="23">
        <v>545530180</v>
      </c>
      <c r="I14" s="12">
        <v>1288400000</v>
      </c>
      <c r="J14" s="16">
        <f t="shared" ref="J14:J20" si="1">IF(H14&gt;I14,1,ROUND(H14/I14,3))</f>
        <v>0.42299999999999999</v>
      </c>
      <c r="K14" s="16">
        <v>1</v>
      </c>
      <c r="L14" s="40">
        <v>630492642</v>
      </c>
      <c r="M14" s="12">
        <v>1370840000</v>
      </c>
      <c r="N14" s="17">
        <f t="shared" ref="N14:N20" si="2">IF(L14&gt;M14,1,ROUND(L14/M14,3))</f>
        <v>0.46</v>
      </c>
      <c r="O14" s="17">
        <v>1</v>
      </c>
      <c r="Q14" s="4" t="s">
        <v>2</v>
      </c>
      <c r="R14" s="4" t="s">
        <v>87</v>
      </c>
      <c r="S14" s="20">
        <v>1</v>
      </c>
      <c r="T14" s="20">
        <v>1</v>
      </c>
      <c r="U14" s="20">
        <v>1</v>
      </c>
      <c r="V14" s="20">
        <v>1</v>
      </c>
      <c r="W14" s="20">
        <v>1</v>
      </c>
      <c r="X14" s="10"/>
    </row>
    <row r="15" spans="2:52" x14ac:dyDescent="0.35">
      <c r="B15" s="11" t="s">
        <v>89</v>
      </c>
      <c r="D15" s="24">
        <v>3385137.1</v>
      </c>
      <c r="E15" s="25">
        <v>9596960</v>
      </c>
      <c r="F15" s="16">
        <f t="shared" si="0"/>
        <v>0.35299999999999998</v>
      </c>
      <c r="G15" s="16">
        <v>1</v>
      </c>
      <c r="H15" s="26">
        <v>4435624</v>
      </c>
      <c r="I15" s="27">
        <v>9596960</v>
      </c>
      <c r="J15" s="16">
        <f t="shared" si="1"/>
        <v>0.46200000000000002</v>
      </c>
      <c r="K15" s="16">
        <v>1</v>
      </c>
      <c r="L15" s="12">
        <v>4435624</v>
      </c>
      <c r="M15" s="27">
        <v>9596960</v>
      </c>
      <c r="N15" s="17">
        <f t="shared" si="2"/>
        <v>0.46200000000000002</v>
      </c>
      <c r="O15" s="17">
        <v>1</v>
      </c>
      <c r="P15" s="28"/>
      <c r="Q15" s="20"/>
      <c r="R15" s="20"/>
      <c r="S15" s="20"/>
      <c r="T15" s="20"/>
      <c r="U15" s="20"/>
      <c r="V15" s="20"/>
      <c r="W15" s="20"/>
      <c r="X15" s="20"/>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row>
    <row r="16" spans="2:52" x14ac:dyDescent="0.35">
      <c r="B16" s="11" t="s">
        <v>90</v>
      </c>
      <c r="D16" s="6">
        <v>695627000000</v>
      </c>
      <c r="E16" s="7">
        <v>958159424835.33997</v>
      </c>
      <c r="F16" s="16">
        <f t="shared" si="0"/>
        <v>0.72599999999999998</v>
      </c>
      <c r="G16" s="16">
        <v>1</v>
      </c>
      <c r="H16" s="5">
        <v>72245870615</v>
      </c>
      <c r="I16" s="29">
        <v>1649928718134.5901</v>
      </c>
      <c r="J16" s="16">
        <f t="shared" si="1"/>
        <v>4.3999999999999997E-2</v>
      </c>
      <c r="K16" s="16">
        <v>1</v>
      </c>
      <c r="L16" s="6">
        <v>244247000000</v>
      </c>
      <c r="M16" s="30">
        <v>10866443998394</v>
      </c>
      <c r="N16" s="17">
        <f t="shared" si="2"/>
        <v>2.1999999999999999E-2</v>
      </c>
      <c r="O16" s="17">
        <v>1</v>
      </c>
      <c r="P16" s="28"/>
      <c r="Q16" s="20"/>
      <c r="R16" s="20"/>
      <c r="S16" s="20"/>
      <c r="T16" s="20"/>
      <c r="U16" s="20"/>
      <c r="V16" s="20"/>
      <c r="W16" s="20"/>
      <c r="X16" s="20"/>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row>
    <row r="17" spans="2:52" x14ac:dyDescent="0.35">
      <c r="B17" s="11" t="s">
        <v>91</v>
      </c>
      <c r="D17" s="31">
        <v>4.8769999999999998</v>
      </c>
      <c r="E17" s="7">
        <v>6.5430000000000001</v>
      </c>
      <c r="F17" s="16">
        <f t="shared" si="0"/>
        <v>0.745</v>
      </c>
      <c r="G17" s="16">
        <v>1</v>
      </c>
      <c r="H17" s="12">
        <v>4.5149999999999997</v>
      </c>
      <c r="I17" s="12">
        <v>8.7579999999999991</v>
      </c>
      <c r="J17" s="16">
        <f t="shared" si="1"/>
        <v>0.51600000000000001</v>
      </c>
      <c r="K17" s="16">
        <v>1</v>
      </c>
      <c r="L17" s="12">
        <v>5.3380000000000001</v>
      </c>
      <c r="M17" s="12">
        <v>17.082000000000001</v>
      </c>
      <c r="N17" s="17">
        <f t="shared" si="2"/>
        <v>0.312</v>
      </c>
      <c r="O17" s="17">
        <v>1</v>
      </c>
      <c r="P17" s="28"/>
      <c r="Q17" s="20"/>
      <c r="R17" s="20"/>
      <c r="S17" s="20"/>
      <c r="T17" s="20"/>
      <c r="U17" s="20"/>
      <c r="V17" s="20"/>
      <c r="W17" s="20"/>
      <c r="X17" s="20"/>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row>
    <row r="18" spans="2:52" x14ac:dyDescent="0.35">
      <c r="B18" s="11" t="s">
        <v>92</v>
      </c>
      <c r="D18" s="7">
        <v>6.97</v>
      </c>
      <c r="E18" s="7">
        <v>9.1999999999999993</v>
      </c>
      <c r="F18" s="16">
        <f t="shared" si="0"/>
        <v>0.75800000000000001</v>
      </c>
      <c r="G18" s="16">
        <v>1</v>
      </c>
      <c r="H18" s="12">
        <v>6.54</v>
      </c>
      <c r="I18" s="12">
        <v>10</v>
      </c>
      <c r="J18" s="16">
        <f t="shared" si="1"/>
        <v>0.65400000000000003</v>
      </c>
      <c r="K18" s="16">
        <v>1</v>
      </c>
      <c r="L18" s="12">
        <v>4.76</v>
      </c>
      <c r="M18" s="12">
        <v>6.9</v>
      </c>
      <c r="N18" s="17">
        <f t="shared" si="2"/>
        <v>0.69</v>
      </c>
      <c r="O18" s="17">
        <v>1</v>
      </c>
      <c r="P18" s="28"/>
      <c r="Q18" s="20"/>
      <c r="R18" s="20"/>
      <c r="S18" s="20"/>
      <c r="T18" s="20"/>
      <c r="U18" s="20"/>
      <c r="V18" s="20"/>
      <c r="W18" s="20"/>
      <c r="X18" s="20"/>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row>
    <row r="19" spans="2:52" x14ac:dyDescent="0.35">
      <c r="B19" s="11" t="s">
        <v>93</v>
      </c>
      <c r="D19" s="7">
        <v>15541.757369999999</v>
      </c>
      <c r="E19" s="7">
        <v>16104.9152316784</v>
      </c>
      <c r="F19" s="16">
        <f t="shared" si="0"/>
        <v>0.96499999999999997</v>
      </c>
      <c r="G19" s="16">
        <v>1</v>
      </c>
      <c r="H19" s="32">
        <v>14096.65382</v>
      </c>
      <c r="I19" s="12">
        <v>35126.306608063001</v>
      </c>
      <c r="J19" s="16">
        <f t="shared" si="1"/>
        <v>0.40100000000000002</v>
      </c>
      <c r="K19" s="16">
        <v>1</v>
      </c>
      <c r="L19" s="33">
        <f>38401.89187</f>
        <v>38401.891869999999</v>
      </c>
      <c r="M19" s="12">
        <v>214787.27139948501</v>
      </c>
      <c r="N19" s="17">
        <f t="shared" si="2"/>
        <v>0.17899999999999999</v>
      </c>
      <c r="O19" s="17">
        <v>1</v>
      </c>
      <c r="P19" s="28"/>
      <c r="Q19" s="20"/>
      <c r="R19" s="20"/>
      <c r="S19" s="20"/>
      <c r="T19" s="20"/>
      <c r="U19" s="20"/>
      <c r="V19" s="20"/>
      <c r="W19" s="20"/>
      <c r="X19" s="20"/>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row>
    <row r="20" spans="2:52" x14ac:dyDescent="0.35">
      <c r="B20" s="11" t="s">
        <v>94</v>
      </c>
      <c r="D20" s="7">
        <v>1.8</v>
      </c>
      <c r="E20" s="7">
        <v>1.7</v>
      </c>
      <c r="F20" s="16">
        <v>1</v>
      </c>
      <c r="G20" s="16">
        <f>IF(E20&gt;D20,1,ROUND(E20/D20,3))</f>
        <v>0.94399999999999995</v>
      </c>
      <c r="H20" s="8">
        <v>2.1046749E-2</v>
      </c>
      <c r="I20" s="12">
        <v>2.1</v>
      </c>
      <c r="J20" s="16">
        <f t="shared" si="1"/>
        <v>0.01</v>
      </c>
      <c r="K20" s="16">
        <v>1</v>
      </c>
      <c r="L20" s="8">
        <v>2.3028870999999999E-2</v>
      </c>
      <c r="M20" s="12">
        <v>1.9</v>
      </c>
      <c r="N20" s="17">
        <f t="shared" si="2"/>
        <v>1.2E-2</v>
      </c>
      <c r="O20" s="17">
        <v>1</v>
      </c>
      <c r="P20" s="28"/>
      <c r="Q20" s="20"/>
      <c r="R20" s="20" t="s">
        <v>95</v>
      </c>
      <c r="S20" s="20"/>
      <c r="T20" s="20"/>
      <c r="U20" s="20"/>
      <c r="V20" s="20"/>
      <c r="W20" s="20"/>
      <c r="X20" s="20"/>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row>
    <row r="21" spans="2:52" x14ac:dyDescent="0.35">
      <c r="D21" s="12"/>
      <c r="E21" s="12"/>
      <c r="F21" s="12"/>
      <c r="G21" s="12"/>
      <c r="H21" s="12"/>
      <c r="I21" s="12"/>
      <c r="J21" s="12"/>
      <c r="K21" s="12"/>
      <c r="L21" s="12"/>
      <c r="M21" s="12"/>
      <c r="P21" s="28"/>
      <c r="Q21" s="20" t="s">
        <v>96</v>
      </c>
      <c r="R21" s="20" t="s">
        <v>1</v>
      </c>
      <c r="S21" s="20" t="s">
        <v>2</v>
      </c>
      <c r="T21" s="20"/>
      <c r="U21" s="20"/>
      <c r="V21" s="20"/>
      <c r="W21" s="20"/>
      <c r="X21" s="20"/>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row>
    <row r="22" spans="2:52" x14ac:dyDescent="0.35">
      <c r="B22" s="2" t="s">
        <v>97</v>
      </c>
      <c r="D22" s="12"/>
      <c r="E22" s="12"/>
      <c r="F22" s="19">
        <f>ROUND(AVERAGE(F23:F24),3)</f>
        <v>0.75</v>
      </c>
      <c r="G22" s="19">
        <f>ROUND(AVERAGE(G23:G24),3)</f>
        <v>1</v>
      </c>
      <c r="H22" s="12"/>
      <c r="I22" s="12"/>
      <c r="J22" s="19">
        <f>ROUND(AVERAGE(J23:J24),3)</f>
        <v>0.75</v>
      </c>
      <c r="K22" s="19">
        <f>ROUND(AVERAGE(K23:K24),3)</f>
        <v>1</v>
      </c>
      <c r="L22" s="12"/>
      <c r="M22" s="12"/>
      <c r="N22" s="15">
        <f>ROUND(AVERAGE(N23:N24),3)</f>
        <v>0.875</v>
      </c>
      <c r="O22" s="15">
        <f>ROUND(AVERAGE(O23:O24),3)</f>
        <v>1</v>
      </c>
      <c r="P22" s="28"/>
      <c r="Q22" s="20" t="s">
        <v>78</v>
      </c>
      <c r="R22" s="20">
        <f>ROUND(AVERAGE(F9,J9,N9),3)</f>
        <v>0.83399999999999996</v>
      </c>
      <c r="S22" s="20">
        <f>ROUND(AVERAGE(G9,K9,O9),3)</f>
        <v>0.91700000000000004</v>
      </c>
      <c r="T22" s="20"/>
      <c r="U22" s="20"/>
      <c r="V22" s="20"/>
      <c r="W22" s="20"/>
      <c r="X22" s="20"/>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row>
    <row r="23" spans="2:52" x14ac:dyDescent="0.35">
      <c r="B23" s="11" t="s">
        <v>98</v>
      </c>
      <c r="D23" s="8">
        <v>1</v>
      </c>
      <c r="E23" s="8">
        <v>1</v>
      </c>
      <c r="F23" s="17">
        <f>IF(D23&gt;E23,1,ROUND(D23/E23,3))</f>
        <v>1</v>
      </c>
      <c r="G23" s="17">
        <v>1</v>
      </c>
      <c r="H23" s="8">
        <v>1</v>
      </c>
      <c r="I23" s="8">
        <v>1</v>
      </c>
      <c r="J23" s="17">
        <f>IF(H23&gt;I23,1,ROUND(H23/I23,3))</f>
        <v>1</v>
      </c>
      <c r="K23" s="17">
        <f>IF(I23&gt;H23,1,ROUND(I23/H23,3))</f>
        <v>1</v>
      </c>
      <c r="L23" s="8">
        <v>1</v>
      </c>
      <c r="M23" s="8">
        <v>1</v>
      </c>
      <c r="N23" s="17">
        <f>IF(L23&gt;M23,1,ROUND(L23/M23,3))</f>
        <v>1</v>
      </c>
      <c r="O23" s="17">
        <f>IF(M23&gt;L23,1,ROUND(M23/L23,3))</f>
        <v>1</v>
      </c>
      <c r="P23" s="28"/>
      <c r="Q23" s="20" t="s">
        <v>79</v>
      </c>
      <c r="R23" s="34">
        <f>ROUND(AVERAGE(F13,J13,N13),3)</f>
        <v>0.45400000000000001</v>
      </c>
      <c r="S23" s="20">
        <f>ROUND(AVERAGE(G13,K13,O13),3)</f>
        <v>0.997</v>
      </c>
      <c r="T23" s="20"/>
      <c r="U23" s="20"/>
      <c r="V23" s="20"/>
      <c r="W23" s="20"/>
      <c r="X23" s="20"/>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row>
    <row r="24" spans="2:52" x14ac:dyDescent="0.35">
      <c r="B24" s="11" t="s">
        <v>99</v>
      </c>
      <c r="D24" s="8">
        <v>2</v>
      </c>
      <c r="E24" s="12">
        <v>4</v>
      </c>
      <c r="F24" s="17">
        <f>IF(D24&gt;E24,1,ROUND(D24/E24,3))</f>
        <v>0.5</v>
      </c>
      <c r="G24" s="17">
        <f>IF(E24&gt;D24,1,ROUND(E24/D24,3))</f>
        <v>1</v>
      </c>
      <c r="H24" s="8">
        <v>2</v>
      </c>
      <c r="I24" s="12">
        <v>4</v>
      </c>
      <c r="J24" s="17">
        <f>IF(H24&gt;I24,1,ROUND(H24/I24,3))</f>
        <v>0.5</v>
      </c>
      <c r="K24" s="17">
        <f>IF(I24&gt;H24,1,ROUND(I24/H24,3))</f>
        <v>1</v>
      </c>
      <c r="L24" s="8">
        <v>3</v>
      </c>
      <c r="M24" s="12">
        <v>4</v>
      </c>
      <c r="N24" s="17">
        <f>IF(L24&gt;M24,1,ROUND(L24/M24,3))</f>
        <v>0.75</v>
      </c>
      <c r="O24" s="17">
        <f>IF(M24&gt;L24,1,ROUND(M24/L24,3))</f>
        <v>1</v>
      </c>
      <c r="Q24" s="10" t="s">
        <v>80</v>
      </c>
      <c r="R24" s="10">
        <f>ROUND(AVERAGE(F22,J22,N22),3)</f>
        <v>0.79200000000000004</v>
      </c>
      <c r="S24" s="20">
        <f>ROUND(AVERAGE(G22,K22,O22),3)</f>
        <v>1</v>
      </c>
      <c r="T24" s="10"/>
      <c r="U24" s="10"/>
      <c r="V24" s="10"/>
      <c r="W24" s="10"/>
      <c r="X24" s="10"/>
    </row>
    <row r="25" spans="2:52" x14ac:dyDescent="0.35">
      <c r="C25" s="8" t="s">
        <v>100</v>
      </c>
      <c r="D25" s="8">
        <v>1</v>
      </c>
      <c r="E25" s="8">
        <v>1</v>
      </c>
      <c r="F25" s="17"/>
      <c r="G25" s="17"/>
      <c r="H25" s="8">
        <v>1</v>
      </c>
      <c r="I25" s="8">
        <v>1</v>
      </c>
      <c r="J25" s="17"/>
      <c r="K25" s="17"/>
      <c r="L25" s="8">
        <v>1</v>
      </c>
      <c r="M25" s="8">
        <v>1</v>
      </c>
      <c r="N25" s="17"/>
      <c r="O25" s="17"/>
      <c r="Q25" s="35" t="s">
        <v>148</v>
      </c>
      <c r="R25" s="10">
        <f>ROUND(AVERAGE(F30,J30,N30),3)</f>
        <v>0.188</v>
      </c>
      <c r="S25" s="20">
        <f>ROUND(AVERAGE(G30,K30,O30),3)</f>
        <v>1</v>
      </c>
      <c r="T25" s="10"/>
      <c r="U25" s="10"/>
      <c r="V25" s="10"/>
      <c r="W25" s="10"/>
      <c r="X25" s="10"/>
    </row>
    <row r="26" spans="2:52" x14ac:dyDescent="0.35">
      <c r="C26" s="8" t="s">
        <v>101</v>
      </c>
      <c r="D26" s="8">
        <v>0</v>
      </c>
      <c r="E26" s="8">
        <v>1</v>
      </c>
      <c r="F26" s="17"/>
      <c r="G26" s="17"/>
      <c r="H26" s="8">
        <v>0</v>
      </c>
      <c r="I26" s="8">
        <v>1</v>
      </c>
      <c r="J26" s="17"/>
      <c r="K26" s="17"/>
      <c r="L26" s="8">
        <v>1</v>
      </c>
      <c r="M26" s="8">
        <v>1</v>
      </c>
      <c r="N26" s="17"/>
      <c r="O26" s="17"/>
      <c r="Q26" s="10" t="s">
        <v>102</v>
      </c>
      <c r="R26" s="36">
        <f>ROUND(AVERAGE(F33,J33,N33),3)</f>
        <v>5.6000000000000001E-2</v>
      </c>
      <c r="S26" s="37">
        <f>ROUND(AVERAGE(G33,K33,O33),3)</f>
        <v>0.69599999999999995</v>
      </c>
      <c r="T26" s="10"/>
      <c r="U26" s="10"/>
      <c r="V26" s="10"/>
      <c r="W26" s="10"/>
      <c r="X26" s="10"/>
    </row>
    <row r="27" spans="2:52" x14ac:dyDescent="0.35">
      <c r="C27" s="8" t="s">
        <v>103</v>
      </c>
      <c r="D27" s="8">
        <v>0</v>
      </c>
      <c r="E27" s="8">
        <v>1</v>
      </c>
      <c r="F27" s="17"/>
      <c r="G27" s="17"/>
      <c r="H27" s="8">
        <v>0</v>
      </c>
      <c r="I27" s="8">
        <v>1</v>
      </c>
      <c r="J27" s="17"/>
      <c r="K27" s="17"/>
      <c r="L27" s="8">
        <v>0</v>
      </c>
      <c r="M27" s="8">
        <v>1</v>
      </c>
      <c r="N27" s="17"/>
      <c r="O27" s="17"/>
      <c r="Q27" s="10"/>
      <c r="R27" s="10" t="s">
        <v>104</v>
      </c>
      <c r="S27" s="10" t="s">
        <v>104</v>
      </c>
      <c r="T27" s="10"/>
      <c r="U27" s="10"/>
      <c r="V27" s="10"/>
      <c r="W27" s="10"/>
      <c r="X27" s="10"/>
    </row>
    <row r="28" spans="2:52" x14ac:dyDescent="0.35">
      <c r="C28" s="8" t="s">
        <v>105</v>
      </c>
      <c r="D28" s="8">
        <v>1</v>
      </c>
      <c r="E28" s="8">
        <v>1</v>
      </c>
      <c r="F28" s="17"/>
      <c r="G28" s="17"/>
      <c r="H28" s="8">
        <v>1</v>
      </c>
      <c r="I28" s="8">
        <v>1</v>
      </c>
      <c r="J28" s="17"/>
      <c r="K28" s="17"/>
      <c r="L28" s="8">
        <v>1</v>
      </c>
      <c r="M28" s="8">
        <v>1</v>
      </c>
      <c r="N28" s="17"/>
      <c r="O28" s="17"/>
      <c r="Q28" s="10"/>
      <c r="R28" s="37" t="s">
        <v>68</v>
      </c>
      <c r="S28" s="37" t="s">
        <v>69</v>
      </c>
      <c r="T28" s="10"/>
      <c r="U28" s="10"/>
      <c r="V28" s="10"/>
      <c r="W28" s="10"/>
      <c r="X28" s="10"/>
    </row>
    <row r="29" spans="2:52" x14ac:dyDescent="0.35">
      <c r="N29" s="28"/>
      <c r="O29" s="28"/>
      <c r="Q29" s="10"/>
      <c r="R29" s="10"/>
      <c r="S29" s="10"/>
      <c r="T29" s="10"/>
      <c r="U29" s="10"/>
      <c r="V29" s="10"/>
      <c r="W29" s="10"/>
      <c r="X29" s="10"/>
    </row>
    <row r="30" spans="2:52" x14ac:dyDescent="0.35">
      <c r="B30" s="2" t="s">
        <v>146</v>
      </c>
      <c r="F30" s="15">
        <f>ROUND(AVERAGE(F31:F31),3)</f>
        <v>0.20300000000000001</v>
      </c>
      <c r="G30" s="15">
        <f>ROUND(AVERAGE(G31:G31),3)</f>
        <v>1</v>
      </c>
      <c r="J30" s="15">
        <f>ROUND(AVERAGE(J31:J31),3)</f>
        <v>0.255</v>
      </c>
      <c r="K30" s="15">
        <f>ROUND(AVERAGE(K31:K31),3)</f>
        <v>1</v>
      </c>
      <c r="N30" s="15">
        <f>ROUND(AVERAGE(N31:N31),3)</f>
        <v>0.105</v>
      </c>
      <c r="O30" s="15">
        <f>ROUND(AVERAGE(O31:O31),3)</f>
        <v>1</v>
      </c>
      <c r="Q30" s="10"/>
      <c r="R30" s="10"/>
      <c r="S30" s="10"/>
      <c r="T30" s="10"/>
      <c r="U30" s="10"/>
      <c r="V30" s="10"/>
      <c r="W30" s="10"/>
      <c r="X30" s="10"/>
    </row>
    <row r="31" spans="2:52" s="23" customFormat="1" x14ac:dyDescent="0.35">
      <c r="B31" s="38" t="s">
        <v>147</v>
      </c>
      <c r="D31" s="23">
        <v>101</v>
      </c>
      <c r="E31" s="23">
        <v>497</v>
      </c>
      <c r="F31" s="16">
        <f>IF(D31&gt;E31,1,ROUND(D31/E31,3))</f>
        <v>0.20300000000000001</v>
      </c>
      <c r="G31" s="16">
        <v>1</v>
      </c>
      <c r="H31" s="23">
        <v>547</v>
      </c>
      <c r="I31" s="23">
        <v>2148</v>
      </c>
      <c r="J31" s="16">
        <f>IF(H31&gt;I31,1,ROUND(H31/I31,3))</f>
        <v>0.255</v>
      </c>
      <c r="K31" s="16">
        <v>1</v>
      </c>
      <c r="L31" s="23">
        <v>1986</v>
      </c>
      <c r="M31" s="23">
        <v>18895</v>
      </c>
      <c r="N31" s="16">
        <f>IF(L31&gt;M31,1,ROUND(L31/M31,3))</f>
        <v>0.105</v>
      </c>
      <c r="O31" s="16">
        <v>1</v>
      </c>
      <c r="Q31" s="39"/>
      <c r="R31" s="39"/>
      <c r="S31" s="39"/>
      <c r="T31" s="39"/>
      <c r="U31" s="39"/>
      <c r="V31" s="39"/>
      <c r="W31" s="39"/>
      <c r="X31" s="39"/>
    </row>
    <row r="33" spans="2:22" x14ac:dyDescent="0.35">
      <c r="B33" s="2" t="s">
        <v>81</v>
      </c>
      <c r="D33" s="15"/>
      <c r="E33" s="15"/>
      <c r="F33" s="15">
        <f>ROUND(F9*F13*F22*F30,3)</f>
        <v>8.8999999999999996E-2</v>
      </c>
      <c r="G33" s="15">
        <f>ROUND(F9*F13*F22*F30,3)</f>
        <v>8.8999999999999996E-2</v>
      </c>
      <c r="H33" s="15"/>
      <c r="I33" s="15"/>
      <c r="J33" s="15">
        <f>ROUND(J9*J13*J22*J30,3)</f>
        <v>5.7000000000000002E-2</v>
      </c>
      <c r="K33" s="15">
        <f>ROUND(K9*K13*K22*K30,3)</f>
        <v>1</v>
      </c>
      <c r="L33" s="15"/>
      <c r="M33" s="15"/>
      <c r="N33" s="15">
        <f>ROUND(N9*N13*N22*N30,3)</f>
        <v>2.3E-2</v>
      </c>
      <c r="O33" s="15">
        <f>ROUND(O9*O13*O22*O30,3)</f>
        <v>1</v>
      </c>
    </row>
    <row r="34" spans="2:22" x14ac:dyDescent="0.35">
      <c r="P34" s="28"/>
      <c r="Q34" s="28"/>
      <c r="R34" s="28"/>
      <c r="S34" s="28"/>
      <c r="T34" s="28"/>
      <c r="U34" s="28"/>
    </row>
    <row r="35" spans="2:22" x14ac:dyDescent="0.35">
      <c r="P35" s="28"/>
      <c r="Q35" s="28"/>
      <c r="R35" s="28"/>
      <c r="S35" s="28"/>
      <c r="T35" s="28"/>
      <c r="U35" s="28"/>
    </row>
    <row r="36" spans="2:22" x14ac:dyDescent="0.35">
      <c r="P36" s="28"/>
      <c r="Q36" s="28"/>
      <c r="R36" s="28"/>
      <c r="S36" s="28"/>
      <c r="T36" s="28"/>
      <c r="U36" s="28"/>
    </row>
    <row r="37" spans="2:22" x14ac:dyDescent="0.35">
      <c r="B37" s="172" t="s">
        <v>301</v>
      </c>
      <c r="C37" s="61"/>
      <c r="D37" s="61"/>
      <c r="P37" s="28"/>
      <c r="Q37" s="28" t="s">
        <v>125</v>
      </c>
      <c r="R37" s="28"/>
      <c r="S37" s="28"/>
      <c r="T37" s="28"/>
      <c r="U37" s="28"/>
    </row>
    <row r="38" spans="2:22" x14ac:dyDescent="0.35">
      <c r="B38" s="173" t="s">
        <v>71</v>
      </c>
      <c r="C38" s="61">
        <v>1996</v>
      </c>
      <c r="D38" s="61" t="s">
        <v>304</v>
      </c>
      <c r="P38" s="28"/>
      <c r="Q38" s="28"/>
      <c r="R38" s="28" t="s">
        <v>126</v>
      </c>
      <c r="S38" s="28"/>
      <c r="T38" s="28"/>
      <c r="U38" s="28"/>
    </row>
    <row r="39" spans="2:22" x14ac:dyDescent="0.35">
      <c r="B39" s="173" t="s">
        <v>85</v>
      </c>
      <c r="C39" s="61">
        <v>2003</v>
      </c>
      <c r="D39" s="61" t="s">
        <v>302</v>
      </c>
      <c r="P39" s="28"/>
      <c r="Q39" s="28"/>
      <c r="R39" s="28" t="s">
        <v>1</v>
      </c>
      <c r="S39" s="28" t="s">
        <v>2</v>
      </c>
      <c r="T39" s="28"/>
      <c r="U39" s="28"/>
    </row>
    <row r="40" spans="2:22" x14ac:dyDescent="0.35">
      <c r="B40" s="173" t="s">
        <v>87</v>
      </c>
      <c r="C40" s="61">
        <v>2015</v>
      </c>
      <c r="D40" s="12" t="s">
        <v>303</v>
      </c>
      <c r="P40" s="28"/>
      <c r="Q40" s="28" t="s">
        <v>1</v>
      </c>
      <c r="R40" s="28">
        <v>0</v>
      </c>
      <c r="S40" s="41">
        <v>1.002</v>
      </c>
      <c r="T40" s="28"/>
      <c r="U40" s="12" t="s">
        <v>154</v>
      </c>
      <c r="V40" s="42" t="s">
        <v>177</v>
      </c>
    </row>
    <row r="41" spans="2:22" x14ac:dyDescent="0.35">
      <c r="P41" s="28"/>
      <c r="Q41" s="28" t="s">
        <v>2</v>
      </c>
      <c r="R41" s="28">
        <v>1.002</v>
      </c>
      <c r="S41" s="28">
        <v>0</v>
      </c>
      <c r="T41" s="28"/>
      <c r="U41" s="28"/>
    </row>
    <row r="42" spans="2:22" x14ac:dyDescent="0.35">
      <c r="P42" s="28"/>
      <c r="Q42" s="28" t="s">
        <v>153</v>
      </c>
      <c r="R42" s="28"/>
      <c r="S42" s="28"/>
      <c r="T42" s="28"/>
      <c r="U42" s="28"/>
    </row>
    <row r="43" spans="2:22" x14ac:dyDescent="0.35">
      <c r="P43" s="28"/>
      <c r="Q43" s="28"/>
      <c r="R43" s="28"/>
      <c r="S43" s="28"/>
      <c r="T43" s="28"/>
      <c r="U43" s="28"/>
    </row>
    <row r="44" spans="2:22" x14ac:dyDescent="0.35">
      <c r="P44" s="28"/>
      <c r="Q44" s="28"/>
      <c r="R44" s="28"/>
      <c r="S44" s="28"/>
      <c r="T44" s="28"/>
      <c r="U44" s="28"/>
    </row>
  </sheetData>
  <mergeCells count="9">
    <mergeCell ref="L4:M4"/>
    <mergeCell ref="N4:O4"/>
    <mergeCell ref="D6:G6"/>
    <mergeCell ref="H6:K6"/>
    <mergeCell ref="L6:O6"/>
    <mergeCell ref="D4:E4"/>
    <mergeCell ref="F4:G4"/>
    <mergeCell ref="H4:I4"/>
    <mergeCell ref="J4:K4"/>
  </mergeCells>
  <pageMargins left="0.75" right="0.75" top="1" bottom="1" header="0.3" footer="0.3"/>
  <pageSetup paperSize="9"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H2&amp;H3_MAIN</vt:lpstr>
      <vt:lpstr>H2 data_input</vt:lpstr>
      <vt:lpstr>strat_goals</vt:lpstr>
      <vt:lpstr>issues</vt:lpstr>
      <vt:lpstr>H3 data_input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 Domachowski</dc:creator>
  <cp:lastModifiedBy>Lucyna Czechowska</cp:lastModifiedBy>
  <dcterms:created xsi:type="dcterms:W3CDTF">2016-09-21T13:38:50Z</dcterms:created>
  <dcterms:modified xsi:type="dcterms:W3CDTF">2019-02-22T12:29:36Z</dcterms:modified>
</cp:coreProperties>
</file>