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10"/>
  <workbookPr/>
  <mc:AlternateContent xmlns:mc="http://schemas.openxmlformats.org/markup-compatibility/2006">
    <mc:Choice Requires="x15">
      <x15ac:absPath xmlns:x15ac="http://schemas.microsoft.com/office/spreadsheetml/2010/11/ac" url="/Users/macat/Documents/PERSONAL PROJECTS/CURRENT Pro/a| SPaSIO RP 2013/Feb19 Excel AT TABLES request/"/>
    </mc:Choice>
  </mc:AlternateContent>
  <xr:revisionPtr revIDLastSave="0" documentId="13_ncr:1_{113DBA4A-B878-E744-98BF-3C4DECF1DE87}" xr6:coauthVersionLast="36" xr6:coauthVersionMax="36" xr10:uidLastSave="{00000000-0000-0000-0000-000000000000}"/>
  <bookViews>
    <workbookView xWindow="0" yWindow="460" windowWidth="27180" windowHeight="19100" tabRatio="500" activeTab="5" xr2:uid="{00000000-000D-0000-FFFF-FFFF00000000}"/>
  </bookViews>
  <sheets>
    <sheet name="Front page" sheetId="8" r:id="rId1"/>
    <sheet name="H2&amp;3 MAIN" sheetId="1" r:id="rId2"/>
    <sheet name="H2 data input" sheetId="4" r:id="rId3"/>
    <sheet name="strat goals" sheetId="2" r:id="rId4"/>
    <sheet name="issues" sheetId="3" r:id="rId5"/>
    <sheet name="H3 data input" sheetId="5" r:id="rId6"/>
    <sheet name="PIPR" sheetId="7" r:id="rId7"/>
  </sheets>
  <calcPr calcId="181029" concurrentCalc="0"/>
  <extLst>
    <ext xmlns:mx="http://schemas.microsoft.com/office/mac/excel/2008/main" uri="{7523E5D3-25F3-A5E0-1632-64F254C22452}">
      <mx:ArchID Flags="2"/>
    </ext>
  </extLst>
</workbook>
</file>

<file path=xl/calcChain.xml><?xml version="1.0" encoding="utf-8"?>
<calcChain xmlns="http://schemas.openxmlformats.org/spreadsheetml/2006/main">
  <c r="AC4" i="1" l="1"/>
  <c r="T4" i="1"/>
  <c r="S4" i="1"/>
  <c r="U4" i="1"/>
  <c r="V4" i="1"/>
  <c r="G4" i="1"/>
  <c r="M4" i="1"/>
  <c r="L4" i="1"/>
  <c r="N4" i="1"/>
  <c r="O4" i="1"/>
  <c r="D4" i="1"/>
  <c r="R17" i="7"/>
  <c r="P4" i="1"/>
  <c r="E4" i="1"/>
  <c r="Q4" i="1"/>
  <c r="R4" i="1"/>
  <c r="F4" i="1"/>
  <c r="W4" i="1"/>
  <c r="H4" i="1"/>
  <c r="X4" i="1"/>
  <c r="Y4" i="1"/>
  <c r="I4" i="1"/>
  <c r="AD4" i="1"/>
  <c r="AA4" i="1"/>
  <c r="Z4" i="1"/>
  <c r="AB4" i="1"/>
  <c r="J4" i="1"/>
  <c r="G9" i="7"/>
  <c r="G10" i="7"/>
  <c r="G8" i="7"/>
  <c r="G13" i="7"/>
  <c r="G14" i="7"/>
  <c r="G15" i="7"/>
  <c r="E16" i="7"/>
  <c r="D16" i="7"/>
  <c r="G16" i="7"/>
  <c r="G17" i="7"/>
  <c r="G18" i="7"/>
  <c r="G19" i="7"/>
  <c r="G22" i="7"/>
  <c r="G23" i="7"/>
  <c r="G21" i="7"/>
  <c r="G30" i="7"/>
  <c r="G29" i="7"/>
  <c r="K9" i="7"/>
  <c r="K10" i="7"/>
  <c r="K8" i="7"/>
  <c r="K13" i="7"/>
  <c r="K14" i="7"/>
  <c r="K15" i="7"/>
  <c r="I16" i="7"/>
  <c r="H16" i="7"/>
  <c r="J16" i="7"/>
  <c r="K17" i="7"/>
  <c r="K18" i="7"/>
  <c r="K19" i="7"/>
  <c r="K22" i="7"/>
  <c r="K23" i="7"/>
  <c r="K21" i="7"/>
  <c r="K30" i="7"/>
  <c r="K29" i="7"/>
  <c r="O9" i="7"/>
  <c r="O10" i="7"/>
  <c r="O8" i="7"/>
  <c r="O13" i="7"/>
  <c r="O14" i="7"/>
  <c r="O15" i="7"/>
  <c r="M16" i="7"/>
  <c r="L16" i="7"/>
  <c r="O16" i="7"/>
  <c r="O17" i="7"/>
  <c r="O18" i="7"/>
  <c r="O19" i="7"/>
  <c r="O22" i="7"/>
  <c r="O23" i="7"/>
  <c r="O21" i="7"/>
  <c r="O30" i="7"/>
  <c r="O29" i="7"/>
  <c r="S9" i="7"/>
  <c r="S10" i="7"/>
  <c r="S8" i="7"/>
  <c r="S13" i="7"/>
  <c r="S14" i="7"/>
  <c r="S15" i="7"/>
  <c r="Q16" i="7"/>
  <c r="P16" i="7"/>
  <c r="R16" i="7"/>
  <c r="S16" i="7"/>
  <c r="S17" i="7"/>
  <c r="S18" i="7"/>
  <c r="S19" i="7"/>
  <c r="S12" i="7"/>
  <c r="S22" i="7"/>
  <c r="S23" i="7"/>
  <c r="S21" i="7"/>
  <c r="S30" i="7"/>
  <c r="S29" i="7"/>
  <c r="R13" i="7"/>
  <c r="R14" i="7"/>
  <c r="R15" i="7"/>
  <c r="R18" i="7"/>
  <c r="R19" i="7"/>
  <c r="R9" i="7"/>
  <c r="R10" i="7"/>
  <c r="R8" i="7"/>
  <c r="R22" i="7"/>
  <c r="R23" i="7"/>
  <c r="R21" i="7"/>
  <c r="R30" i="7"/>
  <c r="R29" i="7"/>
  <c r="F9" i="7"/>
  <c r="F10" i="7"/>
  <c r="F8" i="7"/>
  <c r="F13" i="7"/>
  <c r="F14" i="7"/>
  <c r="F15" i="7"/>
  <c r="F16" i="7"/>
  <c r="F17" i="7"/>
  <c r="F18" i="7"/>
  <c r="F19" i="7"/>
  <c r="F12" i="7"/>
  <c r="F22" i="7"/>
  <c r="F23" i="7"/>
  <c r="F21" i="7"/>
  <c r="J22" i="7"/>
  <c r="J23" i="7"/>
  <c r="J21" i="7"/>
  <c r="N22" i="7"/>
  <c r="N23" i="7"/>
  <c r="N21" i="7"/>
  <c r="V25" i="7"/>
  <c r="F30" i="7"/>
  <c r="F29" i="7"/>
  <c r="J30" i="7"/>
  <c r="J29" i="7"/>
  <c r="N30" i="7"/>
  <c r="N29" i="7"/>
  <c r="V26" i="7"/>
  <c r="J9" i="7"/>
  <c r="J10" i="7"/>
  <c r="J8" i="7"/>
  <c r="J13" i="7"/>
  <c r="J14" i="7"/>
  <c r="J15" i="7"/>
  <c r="J17" i="7"/>
  <c r="J18" i="7"/>
  <c r="J19" i="7"/>
  <c r="J12" i="7"/>
  <c r="N9" i="7"/>
  <c r="N10" i="7"/>
  <c r="N8" i="7"/>
  <c r="N13" i="7"/>
  <c r="N14" i="7"/>
  <c r="N15" i="7"/>
  <c r="N16" i="7"/>
  <c r="N17" i="7"/>
  <c r="N18" i="7"/>
  <c r="N19" i="7"/>
  <c r="N12" i="7"/>
  <c r="N32" i="7"/>
  <c r="W23" i="7"/>
  <c r="S32" i="7"/>
  <c r="W26" i="7"/>
  <c r="C4" i="1"/>
  <c r="J32" i="7"/>
  <c r="V23" i="7"/>
  <c r="F32" i="7"/>
  <c r="R12" i="7"/>
  <c r="R32" i="7"/>
  <c r="O12" i="7"/>
  <c r="O32" i="7"/>
  <c r="W25" i="7"/>
  <c r="G12" i="7"/>
  <c r="K16" i="7"/>
  <c r="K12" i="7"/>
  <c r="K32" i="7"/>
  <c r="W24" i="7"/>
  <c r="V27" i="7"/>
  <c r="V24" i="7"/>
  <c r="G32" i="7"/>
  <c r="W27"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Andriy Tyushka</author>
  </authors>
  <commentList>
    <comment ref="B15" authorId="0" shapeId="0" xr:uid="{00000000-0006-0000-0600-000001000000}">
      <text>
        <r>
          <rPr>
            <b/>
            <sz val="10"/>
            <color rgb="FF000000"/>
            <rFont val="Tahoma"/>
            <family val="2"/>
          </rPr>
          <t>Andriy Tyushka:</t>
        </r>
        <r>
          <rPr>
            <sz val="10"/>
            <color rgb="FF000000"/>
            <rFont val="Tahoma"/>
            <family val="2"/>
          </rPr>
          <t xml:space="preserve">
</t>
        </r>
        <r>
          <rPr>
            <sz val="10"/>
            <color rgb="FF000000"/>
            <rFont val="Tahoma"/>
            <family val="2"/>
          </rPr>
          <t>mln USD, not per capita, but GDP in current market</t>
        </r>
      </text>
    </comment>
    <comment ref="B17" authorId="0" shapeId="0" xr:uid="{00000000-0006-0000-0600-000002000000}">
      <text>
        <r>
          <rPr>
            <b/>
            <sz val="10"/>
            <color rgb="FF000000"/>
            <rFont val="Tahoma"/>
            <family val="2"/>
          </rPr>
          <t>Andriy Tyushka:</t>
        </r>
        <r>
          <rPr>
            <sz val="10"/>
            <color rgb="FF000000"/>
            <rFont val="Tahoma"/>
            <family val="2"/>
          </rPr>
          <t xml:space="preserve">
</t>
        </r>
        <r>
          <rPr>
            <sz val="10"/>
            <color rgb="FF000000"/>
            <rFont val="Tahoma"/>
            <family val="2"/>
          </rPr>
          <t>! Changed, mind plus/minus formulas when calculating ratio!</t>
        </r>
      </text>
    </comment>
  </commentList>
</comments>
</file>

<file path=xl/sharedStrings.xml><?xml version="1.0" encoding="utf-8"?>
<sst xmlns="http://schemas.openxmlformats.org/spreadsheetml/2006/main" count="470" uniqueCount="316">
  <si>
    <t>converging strategic goals</t>
  </si>
  <si>
    <t>converging international roles</t>
  </si>
  <si>
    <t>NATO-Ukraine</t>
  </si>
  <si>
    <t>Ukraine</t>
  </si>
  <si>
    <t>NATO</t>
  </si>
  <si>
    <t>aIV1</t>
  </si>
  <si>
    <t>aIV2</t>
  </si>
  <si>
    <t>IV1a</t>
  </si>
  <si>
    <t>IV1b</t>
  </si>
  <si>
    <t>IV1c</t>
  </si>
  <si>
    <t>proximity between goals</t>
  </si>
  <si>
    <t>IV1d</t>
  </si>
  <si>
    <t>issue salience correlation coefficient</t>
  </si>
  <si>
    <t>proximity between issues</t>
  </si>
  <si>
    <t>IntV1b</t>
  </si>
  <si>
    <t>overlapping/complementary/competing goals correlation coefficient</t>
  </si>
  <si>
    <t>adjusted proximity between goals</t>
  </si>
  <si>
    <t>adjusted proximity between issues</t>
  </si>
  <si>
    <t>IntV1d</t>
  </si>
  <si>
    <t>qty overlapping goals</t>
  </si>
  <si>
    <t>qty complementary goals</t>
  </si>
  <si>
    <t>qty competing goals</t>
  </si>
  <si>
    <t>1)</t>
  </si>
  <si>
    <t>2)</t>
  </si>
  <si>
    <t>3)</t>
  </si>
  <si>
    <t>4)</t>
  </si>
  <si>
    <t>5)</t>
  </si>
  <si>
    <t>6)</t>
  </si>
  <si>
    <t>7)</t>
  </si>
  <si>
    <r>
      <t xml:space="preserve">goals proximity, Pearson correlation coeff for </t>
    </r>
    <r>
      <rPr>
        <b/>
        <sz val="12"/>
        <color theme="1"/>
        <rFont val="Calibri"/>
        <family val="2"/>
        <scheme val="minor"/>
      </rPr>
      <t>S : IO</t>
    </r>
    <r>
      <rPr>
        <sz val="12"/>
        <color theme="1"/>
        <rFont val="Calibri"/>
        <family val="2"/>
        <scheme val="minor"/>
      </rPr>
      <t xml:space="preserve"> pair</t>
    </r>
  </si>
  <si>
    <r>
      <t xml:space="preserve">goals proximity, Pearson correlation coeff for </t>
    </r>
    <r>
      <rPr>
        <b/>
        <sz val="12"/>
        <color theme="1"/>
        <rFont val="Calibri"/>
        <family val="2"/>
        <scheme val="minor"/>
      </rPr>
      <t>S : S-IO</t>
    </r>
    <r>
      <rPr>
        <sz val="12"/>
        <color theme="1"/>
        <rFont val="Calibri"/>
        <family val="2"/>
        <scheme val="minor"/>
      </rPr>
      <t xml:space="preserve"> pair</t>
    </r>
  </si>
  <si>
    <r>
      <t xml:space="preserve">goals proximity, Pearson correlation coeff for </t>
    </r>
    <r>
      <rPr>
        <b/>
        <sz val="12"/>
        <color theme="1"/>
        <rFont val="Calibri"/>
        <family val="2"/>
        <scheme val="minor"/>
      </rPr>
      <t>IO : S-IO</t>
    </r>
    <r>
      <rPr>
        <sz val="12"/>
        <color theme="1"/>
        <rFont val="Calibri"/>
        <family val="2"/>
        <scheme val="minor"/>
      </rPr>
      <t xml:space="preserve"> pair</t>
    </r>
  </si>
  <si>
    <t>S</t>
  </si>
  <si>
    <t>IO</t>
  </si>
  <si>
    <t>S-IO</t>
  </si>
  <si>
    <t>eg Ukraine</t>
  </si>
  <si>
    <t>eg NATO</t>
  </si>
  <si>
    <t>8)</t>
  </si>
  <si>
    <t>9)</t>
  </si>
  <si>
    <t>10)</t>
  </si>
  <si>
    <t>11)</t>
  </si>
  <si>
    <t>12)</t>
  </si>
  <si>
    <t>13)</t>
  </si>
  <si>
    <t>14)</t>
  </si>
  <si>
    <t>STRATEGIC GOALS CONV</t>
  </si>
  <si>
    <r>
      <t xml:space="preserve">qty all </t>
    </r>
    <r>
      <rPr>
        <b/>
        <sz val="12"/>
        <color theme="1"/>
        <rFont val="Calibri"/>
        <family val="2"/>
        <scheme val="minor"/>
      </rPr>
      <t>issues</t>
    </r>
  </si>
  <si>
    <t>qty overlapping issues</t>
  </si>
  <si>
    <t>qty complementary issues</t>
  </si>
  <si>
    <t>qty competing issues</t>
  </si>
  <si>
    <r>
      <t xml:space="preserve">salient issue proximity, Pearson correlation coeff for </t>
    </r>
    <r>
      <rPr>
        <b/>
        <sz val="12"/>
        <color theme="1"/>
        <rFont val="Calibri"/>
        <family val="2"/>
        <scheme val="minor"/>
      </rPr>
      <t>S : IO</t>
    </r>
    <r>
      <rPr>
        <sz val="12"/>
        <color theme="1"/>
        <rFont val="Calibri"/>
        <family val="2"/>
        <scheme val="minor"/>
      </rPr>
      <t xml:space="preserve"> pair</t>
    </r>
  </si>
  <si>
    <r>
      <t xml:space="preserve">salient issue proximity, Pearson correlation coeff for </t>
    </r>
    <r>
      <rPr>
        <b/>
        <sz val="12"/>
        <color theme="1"/>
        <rFont val="Calibri"/>
        <family val="2"/>
        <scheme val="minor"/>
      </rPr>
      <t>S : S-IO</t>
    </r>
    <r>
      <rPr>
        <sz val="12"/>
        <color theme="1"/>
        <rFont val="Calibri"/>
        <family val="2"/>
        <scheme val="minor"/>
      </rPr>
      <t xml:space="preserve"> pair</t>
    </r>
  </si>
  <si>
    <r>
      <t xml:space="preserve">salient issue proximity, Pearson correlation coeff for </t>
    </r>
    <r>
      <rPr>
        <b/>
        <sz val="12"/>
        <color theme="1"/>
        <rFont val="Calibri"/>
        <family val="2"/>
        <scheme val="minor"/>
      </rPr>
      <t>IO : S-IO</t>
    </r>
    <r>
      <rPr>
        <sz val="12"/>
        <color theme="1"/>
        <rFont val="Calibri"/>
        <family val="2"/>
        <scheme val="minor"/>
      </rPr>
      <t xml:space="preserve"> pair</t>
    </r>
  </si>
  <si>
    <r>
      <t xml:space="preserve">qty all </t>
    </r>
    <r>
      <rPr>
        <b/>
        <sz val="12"/>
        <color rgb="FF000000"/>
        <rFont val="Calibri"/>
        <family val="2"/>
        <scheme val="minor"/>
      </rPr>
      <t>goals</t>
    </r>
  </si>
  <si>
    <t>UA</t>
  </si>
  <si>
    <t>NATO-UA</t>
  </si>
  <si>
    <t>enduring peace and stability, feedom and cooperation</t>
  </si>
  <si>
    <t>cooperative (Euro-Atlantic) security</t>
  </si>
  <si>
    <t>united and free Europe</t>
  </si>
  <si>
    <t>enhanced NATO-Ukrainian bilateralism</t>
  </si>
  <si>
    <t>(collective and cooperative) defence</t>
  </si>
  <si>
    <t>cooperative international economic relations</t>
  </si>
  <si>
    <t>Ukraine's NATO membership</t>
  </si>
  <si>
    <t>Ukraine's EU membership</t>
  </si>
  <si>
    <t>Ukraine's integration to Euro-Atlantic structures</t>
  </si>
  <si>
    <t>international presence enhancement and leadership in IR</t>
  </si>
  <si>
    <t>denuclearization of world politics</t>
  </si>
  <si>
    <t>statebuilding</t>
  </si>
  <si>
    <t>maintenance and promotion of the international (legal) order</t>
  </si>
  <si>
    <t>overlap</t>
  </si>
  <si>
    <t>complementary</t>
  </si>
  <si>
    <t>RESULTS</t>
  </si>
  <si>
    <t>Issue salience</t>
  </si>
  <si>
    <t>changing geostrategic environment</t>
  </si>
  <si>
    <t>international law and obligations</t>
  </si>
  <si>
    <t>sovereignty &amp; political independce</t>
  </si>
  <si>
    <t>security</t>
  </si>
  <si>
    <t>(collective) defence</t>
  </si>
  <si>
    <t>NATO transformation</t>
  </si>
  <si>
    <t>NATO enlargement</t>
  </si>
  <si>
    <t>statebuilding and democracy development</t>
  </si>
  <si>
    <t>human rights</t>
  </si>
  <si>
    <t>economic development &amp; welfare</t>
  </si>
  <si>
    <t>regional &amp; international cooperation</t>
  </si>
  <si>
    <t>bilateral NATO-UA cooperation</t>
  </si>
  <si>
    <t>European integration</t>
  </si>
  <si>
    <t>role/image promotion</t>
  </si>
  <si>
    <t>environmental protection/sustainability</t>
  </si>
  <si>
    <t>bilateral (not NATO-UA) cooperation</t>
  </si>
  <si>
    <t>16 issues in total</t>
  </si>
  <si>
    <t>12 overlapping</t>
  </si>
  <si>
    <t>2 complementary</t>
  </si>
  <si>
    <t>Indicator number</t>
  </si>
  <si>
    <t xml:space="preserve">goes to  </t>
  </si>
  <si>
    <t>Proximity Matrix</t>
  </si>
  <si>
    <t xml:space="preserve"> Correlation between Vectors of Values</t>
  </si>
  <si>
    <t>NATO_UA</t>
  </si>
  <si>
    <t>This is a similarity matrix</t>
  </si>
  <si>
    <t>S : IO</t>
  </si>
  <si>
    <t>S : S-IO</t>
  </si>
  <si>
    <t>IO : S-IO</t>
  </si>
  <si>
    <t>LEGEND:</t>
  </si>
  <si>
    <t>calculated manually, from Excel tables, based on Atlas.ti output [see 'strat goals' and 'issue salience' tabs]</t>
  </si>
  <si>
    <t>SPSS-calculated, from Excel tables, based on Atlas.ti output [see 'strat goals' and 'issue salience' tabs]</t>
  </si>
  <si>
    <t>eg Ukraine-NATO, or NATO-Ukraine [order of naming first here does not matter]</t>
  </si>
  <si>
    <t>15)</t>
  </si>
  <si>
    <t>Case No.</t>
  </si>
  <si>
    <t>Case designation</t>
  </si>
  <si>
    <t>H2 and H3 Hypotheses Verification Matrix</t>
  </si>
  <si>
    <t>RAW DATA</t>
  </si>
  <si>
    <t>16)</t>
  </si>
  <si>
    <t>ACTOR</t>
  </si>
  <si>
    <t>t0</t>
  </si>
  <si>
    <t>t1</t>
  </si>
  <si>
    <t xml:space="preserve">t2 </t>
  </si>
  <si>
    <t>POWER</t>
  </si>
  <si>
    <t>power_status</t>
  </si>
  <si>
    <t>power_type</t>
  </si>
  <si>
    <t>INFLUENCE</t>
  </si>
  <si>
    <t>inf_population</t>
  </si>
  <si>
    <t>inf_territory</t>
  </si>
  <si>
    <t>inf_GDP</t>
  </si>
  <si>
    <t>inf_GDPshare</t>
  </si>
  <si>
    <t>inf_GDPgrowth</t>
  </si>
  <si>
    <t>inf_milexpend</t>
  </si>
  <si>
    <t>inf_milGDP</t>
  </si>
  <si>
    <t>PRESENCE</t>
  </si>
  <si>
    <t>pres_geo</t>
  </si>
  <si>
    <t>pres_pol</t>
  </si>
  <si>
    <t>INT_ROLE</t>
  </si>
  <si>
    <t xml:space="preserve">NATO </t>
  </si>
  <si>
    <t>YEAR</t>
  </si>
  <si>
    <t>t3</t>
  </si>
  <si>
    <t>PROCESSED DATA</t>
  </si>
  <si>
    <t>Time-series data explanation</t>
  </si>
  <si>
    <t>t2</t>
  </si>
  <si>
    <t>SP launch date / PfP framework doc</t>
  </si>
  <si>
    <t>1st SP upgrade from Framework to individual Partneship / Charter on Distinctive Partnership</t>
  </si>
  <si>
    <t>2nd SP upgrade / Declaration Amending Charter on Distinctive Partnership</t>
  </si>
  <si>
    <t>current reference time</t>
  </si>
  <si>
    <t>T_YEAR</t>
  </si>
  <si>
    <t>Power</t>
  </si>
  <si>
    <t>Influence</t>
  </si>
  <si>
    <t>Presence</t>
  </si>
  <si>
    <t>Performance</t>
  </si>
  <si>
    <t>PIPP-indicator</t>
  </si>
  <si>
    <t>Actor</t>
  </si>
  <si>
    <t>a) time series</t>
  </si>
  <si>
    <t>b) aggregate data</t>
  </si>
  <si>
    <t>Int_Role</t>
  </si>
  <si>
    <t>goes to --&gt;</t>
  </si>
  <si>
    <t xml:space="preserve">goes to --&gt; </t>
  </si>
  <si>
    <r>
      <rPr>
        <b/>
        <sz val="12"/>
        <color theme="1"/>
        <rFont val="Calibri"/>
        <family val="2"/>
        <scheme val="minor"/>
      </rPr>
      <t>int_roles</t>
    </r>
    <r>
      <rPr>
        <sz val="12"/>
        <color theme="1"/>
        <rFont val="Calibri"/>
        <family val="2"/>
        <scheme val="minor"/>
      </rPr>
      <t xml:space="preserve"> proximity coefficient</t>
    </r>
  </si>
  <si>
    <r>
      <rPr>
        <b/>
        <sz val="12"/>
        <color theme="1"/>
        <rFont val="Calibri"/>
        <family val="2"/>
        <scheme val="minor"/>
      </rPr>
      <t>IO</t>
    </r>
    <r>
      <rPr>
        <sz val="12"/>
        <color theme="1"/>
        <rFont val="Calibri"/>
        <family val="2"/>
        <scheme val="minor"/>
      </rPr>
      <t xml:space="preserve"> </t>
    </r>
    <r>
      <rPr>
        <b/>
        <sz val="12"/>
        <color theme="1"/>
        <rFont val="Calibri"/>
        <family val="2"/>
        <scheme val="minor"/>
      </rPr>
      <t>int_role</t>
    </r>
    <r>
      <rPr>
        <sz val="12"/>
        <color theme="1"/>
        <rFont val="Calibri"/>
        <family val="2"/>
        <scheme val="minor"/>
      </rPr>
      <t xml:space="preserve"> cumulative index</t>
    </r>
  </si>
  <si>
    <r>
      <rPr>
        <b/>
        <sz val="12"/>
        <color theme="1"/>
        <rFont val="Calibri"/>
        <family val="2"/>
        <scheme val="minor"/>
      </rPr>
      <t>S int_role</t>
    </r>
    <r>
      <rPr>
        <sz val="12"/>
        <color theme="1"/>
        <rFont val="Calibri"/>
        <family val="2"/>
        <scheme val="minor"/>
      </rPr>
      <t xml:space="preserve"> cumulative index</t>
    </r>
  </si>
  <si>
    <t>H2 Indicators INPUT</t>
  </si>
  <si>
    <t>Strategic goals: salience and proximity measurement</t>
  </si>
  <si>
    <t>Issue proximity</t>
  </si>
  <si>
    <t>Strategic goals salience</t>
  </si>
  <si>
    <t>Strategic goals proximity</t>
  </si>
  <si>
    <t>H3 Indicators INPUT</t>
  </si>
  <si>
    <t>RELEVANCE</t>
  </si>
  <si>
    <t>International roles: PIPR-metrical data</t>
  </si>
  <si>
    <t>Tables for SPSS</t>
  </si>
  <si>
    <t>diplomatic</t>
  </si>
  <si>
    <t>economic</t>
  </si>
  <si>
    <t>military</t>
  </si>
  <si>
    <t>socio-cultural</t>
  </si>
  <si>
    <t>relevance_strategic</t>
  </si>
  <si>
    <t xml:space="preserve"> Relevance</t>
  </si>
  <si>
    <t>This is a dissimilarity matrix</t>
  </si>
  <si>
    <t>scope of convergence</t>
  </si>
  <si>
    <t>degree and direction of convergence</t>
  </si>
  <si>
    <t>сonvergence type</t>
  </si>
  <si>
    <t>International roles convergence</t>
  </si>
  <si>
    <t>Strategic narratives convegence (actor-system)</t>
  </si>
  <si>
    <t>18)</t>
  </si>
  <si>
    <r>
      <rPr>
        <b/>
        <sz val="12"/>
        <color theme="1"/>
        <rFont val="Calibri"/>
        <family val="2"/>
        <scheme val="minor"/>
      </rPr>
      <t>strat_narra</t>
    </r>
    <r>
      <rPr>
        <sz val="12"/>
        <color theme="1"/>
        <rFont val="Calibri"/>
        <family val="2"/>
        <scheme val="minor"/>
      </rPr>
      <t xml:space="preserve"> convergence scope</t>
    </r>
  </si>
  <si>
    <t>17_a</t>
  </si>
  <si>
    <t>17a)</t>
  </si>
  <si>
    <t>int_roles proximity (PIPR-metrical distance)</t>
  </si>
  <si>
    <t>SPaSIO Project Datasets                                                                                  ©Strategic Partnerships Group, 2013-2018</t>
  </si>
  <si>
    <r>
      <rPr>
        <sz val="11"/>
        <rFont val="Calibri"/>
        <family val="2"/>
        <charset val="238"/>
        <scheme val="minor"/>
      </rPr>
      <t xml:space="preserve">Title: </t>
    </r>
    <r>
      <rPr>
        <b/>
        <sz val="11"/>
        <color theme="1"/>
        <rFont val="Calibri"/>
        <family val="2"/>
        <charset val="238"/>
        <scheme val="minor"/>
      </rPr>
      <t>Strategic goals and strategic roles convergence (H2&amp;H3)</t>
    </r>
  </si>
  <si>
    <r>
      <t xml:space="preserve">Methodological concept (H2) by: </t>
    </r>
    <r>
      <rPr>
        <b/>
        <sz val="11"/>
        <rFont val="Calibri"/>
        <family val="2"/>
        <scheme val="minor"/>
      </rPr>
      <t>Andriy Tyushka and</t>
    </r>
    <r>
      <rPr>
        <sz val="11"/>
        <rFont val="Calibri"/>
        <family val="2"/>
        <scheme val="minor"/>
      </rPr>
      <t xml:space="preserve"> </t>
    </r>
    <r>
      <rPr>
        <b/>
        <sz val="11"/>
        <color theme="1"/>
        <rFont val="Calibri"/>
        <family val="2"/>
        <scheme val="minor"/>
      </rPr>
      <t>Lucyna Czechowska</t>
    </r>
    <r>
      <rPr>
        <sz val="11"/>
        <rFont val="Calibri"/>
        <family val="2"/>
        <scheme val="minor"/>
      </rPr>
      <t xml:space="preserve">, </t>
    </r>
    <r>
      <rPr>
        <sz val="11"/>
        <color theme="1"/>
        <rFont val="Calibri"/>
        <family val="2"/>
        <scheme val="minor"/>
      </rPr>
      <t>outlined in "H2 data_input" tab</t>
    </r>
  </si>
  <si>
    <r>
      <rPr>
        <sz val="11"/>
        <rFont val="Calibri"/>
        <family val="2"/>
        <scheme val="minor"/>
      </rPr>
      <t>Data mining sources (H2):</t>
    </r>
    <r>
      <rPr>
        <b/>
        <sz val="11"/>
        <color theme="1"/>
        <rFont val="Calibri"/>
        <family val="2"/>
        <scheme val="minor"/>
      </rPr>
      <t xml:space="preserve"> outlined in "H2 data_input" tab</t>
    </r>
  </si>
  <si>
    <r>
      <t xml:space="preserve">Methodological concept (H3) by: </t>
    </r>
    <r>
      <rPr>
        <b/>
        <sz val="11"/>
        <rFont val="Calibri"/>
        <family val="2"/>
        <scheme val="minor"/>
      </rPr>
      <t>Andriy Tyushka</t>
    </r>
    <r>
      <rPr>
        <sz val="11"/>
        <rFont val="Calibri"/>
        <family val="2"/>
        <scheme val="minor"/>
      </rPr>
      <t xml:space="preserve">, </t>
    </r>
    <r>
      <rPr>
        <sz val="11"/>
        <color theme="1"/>
        <rFont val="Calibri"/>
        <family val="2"/>
        <scheme val="minor"/>
      </rPr>
      <t>outlined in "H3 data_input" tab</t>
    </r>
  </si>
  <si>
    <r>
      <rPr>
        <sz val="11"/>
        <rFont val="Calibri"/>
        <family val="2"/>
        <scheme val="minor"/>
      </rPr>
      <t>Data mining sources (H3):</t>
    </r>
    <r>
      <rPr>
        <b/>
        <sz val="11"/>
        <color theme="1"/>
        <rFont val="Calibri"/>
        <family val="2"/>
        <scheme val="minor"/>
      </rPr>
      <t xml:space="preserve"> outlined in "H3 data_input" tab</t>
    </r>
  </si>
  <si>
    <r>
      <rPr>
        <sz val="11"/>
        <rFont val="Calibri"/>
        <family val="2"/>
        <scheme val="minor"/>
      </rPr>
      <t>Date of dta query</t>
    </r>
    <r>
      <rPr>
        <sz val="11"/>
        <color theme="1"/>
        <rFont val="Calibri"/>
        <family val="2"/>
        <scheme val="minor"/>
      </rPr>
      <t>:</t>
    </r>
    <r>
      <rPr>
        <b/>
        <sz val="11"/>
        <color theme="1"/>
        <rFont val="Calibri"/>
        <family val="2"/>
        <scheme val="minor"/>
      </rPr>
      <t xml:space="preserve"> 01.01.2017</t>
    </r>
  </si>
  <si>
    <r>
      <rPr>
        <i/>
        <sz val="11"/>
        <color theme="1"/>
        <rFont val="Calibri"/>
        <family val="2"/>
        <scheme val="minor"/>
      </rPr>
      <t xml:space="preserve">Data version: </t>
    </r>
    <r>
      <rPr>
        <b/>
        <i/>
        <sz val="11"/>
        <color theme="1"/>
        <rFont val="Calibri"/>
        <family val="2"/>
        <scheme val="minor"/>
      </rPr>
      <t>1.0</t>
    </r>
    <r>
      <rPr>
        <i/>
        <sz val="11"/>
        <color theme="1"/>
        <rFont val="Calibri"/>
        <family val="2"/>
        <scheme val="minor"/>
      </rPr>
      <t xml:space="preserve"> (August 2018)</t>
    </r>
  </si>
  <si>
    <r>
      <t xml:space="preserve">SPaSIO Project Datasets were created by Strategic Partnerships Group (SPG) in the framework of implementation of the </t>
    </r>
    <r>
      <rPr>
        <b/>
        <sz val="11"/>
        <color theme="1"/>
        <rFont val="Calibri"/>
        <family val="2"/>
        <scheme val="minor"/>
      </rPr>
      <t>SPaSIO</t>
    </r>
    <r>
      <rPr>
        <sz val="11"/>
        <rFont val="Calibri"/>
        <family val="2"/>
        <scheme val="minor"/>
      </rPr>
      <t xml:space="preserve"> (</t>
    </r>
    <r>
      <rPr>
        <b/>
        <i/>
        <sz val="11"/>
        <color theme="1"/>
        <rFont val="Calibri"/>
        <family val="2"/>
        <scheme val="minor"/>
      </rPr>
      <t>Strategic Partnership between a State and an International Organization: An Ideal Model)                Collaborative Research Project</t>
    </r>
  </si>
  <si>
    <r>
      <rPr>
        <sz val="11"/>
        <rFont val="Calibri"/>
        <family val="2"/>
        <scheme val="minor"/>
      </rPr>
      <t xml:space="preserve">Funding acknowledgement: </t>
    </r>
    <r>
      <rPr>
        <b/>
        <sz val="11"/>
        <color theme="1"/>
        <rFont val="Calibri"/>
        <family val="2"/>
        <scheme val="minor"/>
      </rPr>
      <t>The SPaSIO project received funding under the National Science Centre's                (Narodowe Centrum Nauki) grant no. UMO-2013/11/D/HS5/01260 (“SONATA 6”).</t>
    </r>
  </si>
  <si>
    <r>
      <t xml:space="preserve">Project implementation phase: </t>
    </r>
    <r>
      <rPr>
        <b/>
        <sz val="11"/>
        <color theme="1"/>
        <rFont val="Calibri"/>
        <family val="2"/>
        <scheme val="minor"/>
      </rPr>
      <t>August 2014 – August 2018</t>
    </r>
  </si>
  <si>
    <t>More information about the research team and the project itself can be found at www.spg.umk.pl.</t>
  </si>
  <si>
    <t>Dataset Contents:</t>
  </si>
  <si>
    <t>Salient issues: salience and proximity measurement</t>
  </si>
  <si>
    <r>
      <t>SPaSIO Project Datasets by </t>
    </r>
    <r>
      <rPr>
        <sz val="10"/>
        <color rgb="FF049CCF"/>
        <rFont val="Arial"/>
        <family val="2"/>
      </rPr>
      <t>SPaSIO Collaborative Research Project ('Strategic Partnerships between States and International Organizations)</t>
    </r>
    <r>
      <rPr>
        <sz val="10"/>
        <color rgb="FF464646"/>
        <rFont val="Arial"/>
        <family val="2"/>
      </rPr>
      <t> is licensed under a </t>
    </r>
    <r>
      <rPr>
        <sz val="10"/>
        <color rgb="FF049CCF"/>
        <rFont val="Arial"/>
        <family val="2"/>
      </rPr>
      <t>Creative Commons Attribution-NonCommercial 4.0 International License</t>
    </r>
    <r>
      <rPr>
        <sz val="10"/>
        <color rgb="FF464646"/>
        <rFont val="Arial"/>
        <family val="2"/>
      </rPr>
      <t>.</t>
    </r>
  </si>
  <si>
    <r>
      <rPr>
        <sz val="11"/>
        <color theme="1"/>
        <rFont val="Calibri"/>
        <family val="2"/>
        <scheme val="minor"/>
      </rPr>
      <t xml:space="preserve">Dataset: </t>
    </r>
    <r>
      <rPr>
        <b/>
        <sz val="11"/>
        <color theme="1"/>
        <rFont val="Calibri"/>
        <family val="2"/>
        <charset val="238"/>
        <scheme val="minor"/>
      </rPr>
      <t>SPaSIO/NATO-Ukraine/goals and roles convergence</t>
    </r>
  </si>
  <si>
    <r>
      <rPr>
        <i/>
        <sz val="11"/>
        <rFont val="Calibri"/>
        <family val="2"/>
        <scheme val="minor"/>
      </rPr>
      <t>Author:</t>
    </r>
    <r>
      <rPr>
        <b/>
        <i/>
        <sz val="11"/>
        <color theme="1"/>
        <rFont val="Calibri"/>
        <family val="2"/>
        <scheme val="minor"/>
      </rPr>
      <t xml:space="preserve"> Andriy Tyushka</t>
    </r>
  </si>
  <si>
    <r>
      <t xml:space="preserve">Case: </t>
    </r>
    <r>
      <rPr>
        <b/>
        <sz val="11"/>
        <rFont val="Calibri"/>
        <family val="2"/>
        <charset val="238"/>
        <scheme val="minor"/>
      </rPr>
      <t>NATO-Ukraine</t>
    </r>
  </si>
  <si>
    <r>
      <rPr>
        <sz val="11"/>
        <rFont val="Calibri"/>
        <family val="2"/>
        <scheme val="minor"/>
      </rPr>
      <t xml:space="preserve">Timeframe (H2): </t>
    </r>
    <r>
      <rPr>
        <b/>
        <sz val="11"/>
        <color theme="1"/>
        <rFont val="Calibri"/>
        <family val="2"/>
        <scheme val="minor"/>
      </rPr>
      <t>1997-2015</t>
    </r>
  </si>
  <si>
    <r>
      <rPr>
        <sz val="11"/>
        <rFont val="Calibri"/>
        <family val="2"/>
        <scheme val="minor"/>
      </rPr>
      <t xml:space="preserve">Time series data intervals (H3): </t>
    </r>
    <r>
      <rPr>
        <b/>
        <sz val="11"/>
        <color theme="1"/>
        <rFont val="Calibri"/>
        <family val="2"/>
        <scheme val="minor"/>
      </rPr>
      <t>1994, 1997, 2009, 2015</t>
    </r>
  </si>
  <si>
    <r>
      <t xml:space="preserve">qty all </t>
    </r>
    <r>
      <rPr>
        <b/>
        <sz val="11"/>
        <color theme="1"/>
        <rFont val="Calibri"/>
        <family val="2"/>
        <scheme val="minor"/>
      </rPr>
      <t>goals</t>
    </r>
  </si>
  <si>
    <r>
      <t xml:space="preserve">goals proximity, Pearson correlation coeff for </t>
    </r>
    <r>
      <rPr>
        <b/>
        <sz val="11"/>
        <color theme="1"/>
        <rFont val="Calibri"/>
        <family val="2"/>
        <scheme val="minor"/>
      </rPr>
      <t>S : IO</t>
    </r>
    <r>
      <rPr>
        <sz val="11"/>
        <color theme="1"/>
        <rFont val="Calibri"/>
        <family val="2"/>
        <scheme val="minor"/>
      </rPr>
      <t xml:space="preserve"> pair</t>
    </r>
  </si>
  <si>
    <r>
      <t xml:space="preserve">goals proximity, Pearson correlation coeff for </t>
    </r>
    <r>
      <rPr>
        <b/>
        <sz val="11"/>
        <color theme="1"/>
        <rFont val="Calibri"/>
        <family val="2"/>
        <scheme val="minor"/>
      </rPr>
      <t>S : S-IO</t>
    </r>
    <r>
      <rPr>
        <sz val="11"/>
        <color theme="1"/>
        <rFont val="Calibri"/>
        <family val="2"/>
        <scheme val="minor"/>
      </rPr>
      <t xml:space="preserve"> pair</t>
    </r>
  </si>
  <si>
    <r>
      <t xml:space="preserve">goals proximity, Pearson correlation coeff for </t>
    </r>
    <r>
      <rPr>
        <b/>
        <sz val="11"/>
        <color theme="1"/>
        <rFont val="Calibri"/>
        <family val="2"/>
        <scheme val="minor"/>
      </rPr>
      <t>IO : S-IO</t>
    </r>
    <r>
      <rPr>
        <sz val="11"/>
        <color theme="1"/>
        <rFont val="Calibri"/>
        <family val="2"/>
        <scheme val="minor"/>
      </rPr>
      <t xml:space="preserve"> pair</t>
    </r>
  </si>
  <si>
    <r>
      <t xml:space="preserve">qty all </t>
    </r>
    <r>
      <rPr>
        <b/>
        <sz val="11"/>
        <color theme="1"/>
        <rFont val="Calibri"/>
        <family val="2"/>
        <scheme val="minor"/>
      </rPr>
      <t>issues</t>
    </r>
  </si>
  <si>
    <r>
      <t xml:space="preserve">salient issue proximity, Pearson correlation coeff for </t>
    </r>
    <r>
      <rPr>
        <b/>
        <sz val="11"/>
        <color theme="1"/>
        <rFont val="Calibri"/>
        <family val="2"/>
        <scheme val="minor"/>
      </rPr>
      <t>S : IO</t>
    </r>
    <r>
      <rPr>
        <sz val="11"/>
        <color theme="1"/>
        <rFont val="Calibri"/>
        <family val="2"/>
        <scheme val="minor"/>
      </rPr>
      <t xml:space="preserve"> pair</t>
    </r>
  </si>
  <si>
    <r>
      <t xml:space="preserve">salient issue proximity, Pearson correlation coeff for </t>
    </r>
    <r>
      <rPr>
        <b/>
        <sz val="11"/>
        <color theme="1"/>
        <rFont val="Calibri"/>
        <family val="2"/>
        <scheme val="minor"/>
      </rPr>
      <t>S : S-IO</t>
    </r>
    <r>
      <rPr>
        <sz val="11"/>
        <color theme="1"/>
        <rFont val="Calibri"/>
        <family val="2"/>
        <scheme val="minor"/>
      </rPr>
      <t xml:space="preserve"> pair</t>
    </r>
  </si>
  <si>
    <r>
      <t xml:space="preserve">salient issue proximity, Pearson correlation coeff for </t>
    </r>
    <r>
      <rPr>
        <b/>
        <sz val="11"/>
        <color theme="1"/>
        <rFont val="Calibri"/>
        <family val="2"/>
        <scheme val="minor"/>
      </rPr>
      <t>IO : S-IO</t>
    </r>
    <r>
      <rPr>
        <sz val="11"/>
        <color theme="1"/>
        <rFont val="Calibri"/>
        <family val="2"/>
        <scheme val="minor"/>
      </rPr>
      <t xml:space="preserve"> pair</t>
    </r>
  </si>
  <si>
    <t>DATA SOURCES:</t>
  </si>
  <si>
    <t>The corpus of the sampled foreign-policy manifestos included unilateral and bilateral foreign-policy strategic documents of states and international organizations as follows:</t>
  </si>
  <si>
    <r>
      <t xml:space="preserve">a) </t>
    </r>
    <r>
      <rPr>
        <i/>
        <sz val="11"/>
        <rFont val="Calibri"/>
        <family val="2"/>
        <charset val="238"/>
      </rPr>
      <t xml:space="preserve">strategic bilateral documents </t>
    </r>
    <r>
      <rPr>
        <sz val="11"/>
        <rFont val="Calibri"/>
        <family val="2"/>
        <charset val="238"/>
      </rPr>
      <t xml:space="preserve">mainly consist of </t>
    </r>
    <r>
      <rPr>
        <i/>
        <sz val="11"/>
        <rFont val="Calibri"/>
        <family val="2"/>
        <charset val="238"/>
      </rPr>
      <t>(i)</t>
    </r>
    <r>
      <rPr>
        <sz val="11"/>
        <rFont val="Calibri"/>
        <family val="2"/>
        <charset val="238"/>
      </rPr>
      <t xml:space="preserve"> </t>
    </r>
    <r>
      <rPr>
        <i/>
        <sz val="11"/>
        <rFont val="Calibri"/>
        <family val="2"/>
        <charset val="238"/>
      </rPr>
      <t>partnership-founding documents</t>
    </r>
    <r>
      <rPr>
        <sz val="11"/>
        <rFont val="Calibri"/>
        <family val="2"/>
        <charset val="238"/>
      </rPr>
      <t xml:space="preserve"> (e.g. strategic partnership/partnership/cooperation declarations, strategic partnership/partnership/cooperation agreements, and subsequent manifesto extensions through annexes and amendments) and </t>
    </r>
    <r>
      <rPr>
        <i/>
        <sz val="11"/>
        <rFont val="Calibri"/>
        <family val="2"/>
        <charset val="238"/>
      </rPr>
      <t>(ii)</t>
    </r>
    <r>
      <rPr>
        <b/>
        <i/>
        <sz val="11"/>
        <rFont val="Calibri"/>
        <family val="2"/>
        <charset val="238"/>
      </rPr>
      <t xml:space="preserve"> </t>
    </r>
    <r>
      <rPr>
        <i/>
        <sz val="11"/>
        <rFont val="Calibri"/>
        <family val="2"/>
        <charset val="238"/>
      </rPr>
      <t>partnership-implementing documents</t>
    </r>
    <r>
      <rPr>
        <sz val="11"/>
        <rFont val="Calibri"/>
        <family val="2"/>
        <charset val="238"/>
      </rPr>
      <t xml:space="preserve"> (e.g. plans of action, agendas, roadmaps); </t>
    </r>
  </si>
  <si>
    <r>
      <t xml:space="preserve">b) </t>
    </r>
    <r>
      <rPr>
        <i/>
        <sz val="11"/>
        <rFont val="Calibri"/>
        <family val="2"/>
        <charset val="238"/>
      </rPr>
      <t>strategic unilateral documents</t>
    </r>
    <r>
      <rPr>
        <b/>
        <sz val="11"/>
        <rFont val="Calibri"/>
        <family val="2"/>
        <charset val="238"/>
      </rPr>
      <t xml:space="preserve"> </t>
    </r>
    <r>
      <rPr>
        <sz val="11"/>
        <rFont val="Calibri"/>
        <family val="2"/>
        <charset val="238"/>
      </rPr>
      <t>differ in type and scope in the context of individual states and international organizations; examples of states’ foreign-political manifestos include: exposés or annual speeches of foreign ministers, heads of state and government, governmental programmes, development or national security strategies, parliamentary solemn resolutions;</t>
    </r>
    <r>
      <rPr>
        <b/>
        <sz val="11"/>
        <rFont val="Calibri"/>
        <family val="2"/>
        <charset val="238"/>
      </rPr>
      <t xml:space="preserve"> </t>
    </r>
    <r>
      <rPr>
        <sz val="11"/>
        <rFont val="Calibri"/>
        <family val="2"/>
        <charset val="238"/>
      </rPr>
      <t>typical foreign-political manifestos of international organizations are first and foremost IO-founding documents (treaties, charters), security and foreign affairs strategies as well as other strategic plans (concepts), agendas, including white papers/blueprints and inaugural speeches of secretary-generals (or commensurate-post holders).</t>
    </r>
  </si>
  <si>
    <t>METODOLOGICAL ASSUMPTIONS:</t>
  </si>
  <si>
    <t>Content analysis and CAQDAS-based coding</t>
  </si>
  <si>
    <t>The sampling process involved the efforts in limiting the number of observations by selecting only those types of official documents, produced by states and international organizations, that have a programmatic – strategic – nature for foreign policy.</t>
  </si>
  <si>
    <t>The process of unitizing involved designation of sentences, parts thereof as well as merging of those into ‘quasi-sentences’ – units containing exactly one statement or message.</t>
  </si>
  <si>
    <t>The ‘sentences’ approach in unitizing also informed further primary analysis of the content-analytical output: we measured differently-sized length of codes (i.e. the number of words, in %, in relation to the given document’s entire text volume).</t>
  </si>
  <si>
    <t>The process of text coding itself was supported by the deployment of CAQDAS software, which facilitated and substantially reduced the costs of analysing large collections of text in different languages. We followed a supervised and bottom-up approach in automated (but not automatic) text analysis.</t>
  </si>
  <si>
    <t xml:space="preserve">Our coding followed the ‘in vivo’ technique – rather than being ruled by a codebook. </t>
  </si>
  <si>
    <t xml:space="preserve">The coding units, or categories, included at – the basic level of in vivo coding – ‘issue: ’, ‘standpoint:’, ‘objective: ’,  and ‘domains: ’ codes that, in the second stage, were grouped under the family categories, or super-codes, ‘STRATEGIC GOAL: ’ and ‘SALIENT ISSUE: ’ to rationalize and homogenize the codes corpus. </t>
  </si>
  <si>
    <t>We opted for computerized approach, i.e. the deployment of computer-assisted qualitative content analysis software. The chosen software for our CAQDAS is Atlas.ti, a platform that enables a meaningful descriptive and conceptual-level analysis of the text as well as primary data analysis of the content-analytical output.</t>
  </si>
  <si>
    <t>Salience analysis</t>
  </si>
  <si>
    <t>Our approach to salience analysis of foreign policy goals captures the two features of the notion in what it includes several indicators of salience: (1) reference order; (2) contingency (actual – not relative – significance estimate); (3) rank (priority) based on relative significance estimate; and (4) frequency. These are assessed based on the findings of qualitative and quantitative content (manifesto) analysis.</t>
  </si>
  <si>
    <t>Convergence analysis</t>
  </si>
  <si>
    <r>
      <t>Our measure of convergence is that of the extent to which actors share their foreign policy objectives, interests and priorities (</t>
    </r>
    <r>
      <rPr>
        <i/>
        <sz val="11"/>
        <color rgb="FF000000"/>
        <rFont val="Calibri"/>
        <family val="2"/>
        <charset val="238"/>
      </rPr>
      <t>sharedness</t>
    </r>
    <r>
      <rPr>
        <sz val="11"/>
        <rFont val="Calibri"/>
        <family val="2"/>
        <charset val="238"/>
      </rPr>
      <t xml:space="preserve">). </t>
    </r>
  </si>
  <si>
    <r>
      <t xml:space="preserve">Although spanning over a period of time, our analysis of convergence is not a time-series study, which examines change in similarity in distinct time sequences, but a study on </t>
    </r>
    <r>
      <rPr>
        <i/>
        <sz val="11"/>
        <rFont val="Calibri"/>
        <family val="2"/>
        <charset val="238"/>
      </rPr>
      <t>cumulative convergence</t>
    </r>
    <r>
      <rPr>
        <sz val="11"/>
        <rFont val="Calibri"/>
        <family val="2"/>
        <charset val="238"/>
      </rPr>
      <t xml:space="preserve">, i.e. an enquiry into the state (scope and degree) of similarity or dissimilarity in strategic goals or salient issues since the inception of the partnership till the most recent date in its relationship (the reference year of 2015). </t>
    </r>
  </si>
  <si>
    <r>
      <t xml:space="preserve">The </t>
    </r>
    <r>
      <rPr>
        <i/>
        <sz val="11"/>
        <rFont val="Calibri"/>
        <family val="2"/>
        <charset val="238"/>
      </rPr>
      <t>scope</t>
    </r>
    <r>
      <rPr>
        <sz val="11"/>
        <rFont val="Calibri"/>
        <family val="2"/>
        <charset val="238"/>
      </rPr>
      <t xml:space="preserve"> </t>
    </r>
    <r>
      <rPr>
        <i/>
        <sz val="11"/>
        <rFont val="Calibri"/>
        <family val="2"/>
        <charset val="238"/>
      </rPr>
      <t>of convergence</t>
    </r>
    <r>
      <rPr>
        <sz val="11"/>
        <rFont val="Calibri"/>
        <family val="2"/>
        <charset val="238"/>
      </rPr>
      <t xml:space="preserve"> is estimated as a ratio between overlapping/complementary/competing or compatible foreign-policy strategic goals and salient issues (based on the </t>
    </r>
    <r>
      <rPr>
        <i/>
        <sz val="11"/>
        <rFont val="Calibri"/>
        <family val="2"/>
        <charset val="238"/>
      </rPr>
      <t xml:space="preserve">Atlas.ti </t>
    </r>
    <r>
      <rPr>
        <sz val="11"/>
        <rFont val="Calibri"/>
        <family val="2"/>
        <charset val="238"/>
      </rPr>
      <t xml:space="preserve">output matrix):  </t>
    </r>
    <r>
      <rPr>
        <i/>
        <sz val="11"/>
        <rFont val="Calibri"/>
        <family val="2"/>
        <charset val="238"/>
      </rPr>
      <t>Scope of convergence = Sum (Qty overlapping items/Qty all items + Qty complementary items/Qty all items * 0.5) – (Qty competing or compatible items/Qty all items)</t>
    </r>
    <r>
      <rPr>
        <sz val="11"/>
        <rFont val="Calibri"/>
        <family val="2"/>
        <charset val="238"/>
      </rPr>
      <t>.</t>
    </r>
  </si>
  <si>
    <r>
      <t xml:space="preserve">The </t>
    </r>
    <r>
      <rPr>
        <i/>
        <sz val="11"/>
        <rFont val="Calibri"/>
        <family val="2"/>
        <charset val="238"/>
      </rPr>
      <t>degree of convergence</t>
    </r>
    <r>
      <rPr>
        <sz val="11"/>
        <rFont val="Calibri"/>
        <family val="2"/>
        <charset val="238"/>
      </rPr>
      <t xml:space="preserve"> is measured as a </t>
    </r>
    <r>
      <rPr>
        <sz val="11"/>
        <color rgb="FF000000"/>
        <rFont val="Calibri"/>
        <family val="2"/>
        <charset val="238"/>
      </rPr>
      <t xml:space="preserve">degree of proximity (similarity) between actors’ strategic foreign-policy goals and salient issues </t>
    </r>
    <r>
      <rPr>
        <sz val="11"/>
        <rFont val="Calibri"/>
        <family val="2"/>
        <charset val="238"/>
      </rPr>
      <t>(</t>
    </r>
    <r>
      <rPr>
        <i/>
        <sz val="11"/>
        <rFont val="Calibri"/>
        <family val="2"/>
        <charset val="238"/>
      </rPr>
      <t>SPSS-</t>
    </r>
    <r>
      <rPr>
        <sz val="11"/>
        <rFont val="Calibri"/>
        <family val="2"/>
        <charset val="238"/>
      </rPr>
      <t xml:space="preserve">estimated distance measure based on Pearson’s correlation coefficient, </t>
    </r>
    <r>
      <rPr>
        <i/>
        <sz val="11"/>
        <rFont val="Calibri"/>
        <family val="2"/>
        <charset val="238"/>
      </rPr>
      <t xml:space="preserve">r, </t>
    </r>
    <r>
      <rPr>
        <sz val="11"/>
        <rFont val="Calibri"/>
        <family val="2"/>
        <charset val="238"/>
      </rPr>
      <t>that can range from –1 through 0 to 1, with the zero-value signaling that the studied variables are uncorrelated)</t>
    </r>
  </si>
  <si>
    <r>
      <t xml:space="preserve">For the purpose of statistically-confirmed inferencing, we set the confidence intervals (CI) on </t>
    </r>
    <r>
      <rPr>
        <i/>
        <sz val="11"/>
        <rFont val="Calibri"/>
        <family val="2"/>
        <charset val="238"/>
      </rPr>
      <t xml:space="preserve">r </t>
    </r>
    <r>
      <rPr>
        <sz val="11"/>
        <rFont val="Calibri"/>
        <family val="2"/>
        <charset val="238"/>
      </rPr>
      <t xml:space="preserve">and </t>
    </r>
    <r>
      <rPr>
        <i/>
        <sz val="11"/>
        <rFont val="Calibri"/>
        <family val="2"/>
        <charset val="238"/>
      </rPr>
      <t>p</t>
    </r>
    <r>
      <rPr>
        <sz val="11"/>
        <rFont val="Calibri"/>
        <family val="2"/>
        <charset val="238"/>
      </rPr>
      <t xml:space="preserve"> values at 0.95 (</t>
    </r>
    <r>
      <rPr>
        <sz val="11"/>
        <color rgb="FF000000"/>
        <rFont val="Calibri"/>
        <family val="2"/>
        <charset val="238"/>
      </rPr>
      <t>i.e. 95% probability)</t>
    </r>
    <r>
      <rPr>
        <sz val="11"/>
        <rFont val="Calibri"/>
        <family val="2"/>
        <charset val="238"/>
      </rPr>
      <t xml:space="preserve"> and 0.05, respectively.</t>
    </r>
  </si>
  <si>
    <t>We measured the correlation between units found in individual state’ and international organization’ unilateral manifestos (the original ‘degree of proximity’ indicator) as well as each of those two as compared to the units found in bilateral manifestos (the ‘adjusted degree of proximity’, a compound mean value of two individual measure outputs).</t>
  </si>
  <si>
    <r>
      <t xml:space="preserve">The </t>
    </r>
    <r>
      <rPr>
        <i/>
        <sz val="11"/>
        <rFont val="Calibri"/>
        <family val="2"/>
        <charset val="238"/>
      </rPr>
      <t>direction of convergence</t>
    </r>
    <r>
      <rPr>
        <sz val="11"/>
        <rFont val="Calibri"/>
        <family val="2"/>
        <charset val="238"/>
      </rPr>
      <t xml:space="preserve"> is measured as a vector of correlation between items analyzed in a dyadic set of unilateral documents produced by states and international organizations (</t>
    </r>
    <r>
      <rPr>
        <i/>
        <sz val="11"/>
        <rFont val="Calibri"/>
        <family val="2"/>
        <charset val="238"/>
      </rPr>
      <t>SPSS-</t>
    </r>
    <r>
      <rPr>
        <sz val="11"/>
        <rFont val="Calibri"/>
        <family val="2"/>
        <charset val="238"/>
      </rPr>
      <t xml:space="preserve">estimated Kendall tau-b coefficient, </t>
    </r>
    <r>
      <rPr>
        <i/>
        <sz val="11"/>
        <rFont val="Symbol"/>
        <family val="1"/>
        <charset val="2"/>
      </rPr>
      <t>t</t>
    </r>
    <r>
      <rPr>
        <i/>
        <vertAlign val="subscript"/>
        <sz val="11"/>
        <rFont val="Calibri"/>
        <family val="2"/>
        <charset val="238"/>
      </rPr>
      <t>b</t>
    </r>
    <r>
      <rPr>
        <sz val="11"/>
        <rFont val="Calibri"/>
        <family val="2"/>
        <charset val="238"/>
      </rPr>
      <t>).</t>
    </r>
  </si>
  <si>
    <t>The Kendall correlation allows us to establish whether the ranks of items identified in two sets of foreign-policy manifestos are similar, with the main idea being that greater similarity in relative position of the observations within the variable (i.e. ranks: 1st, 2nd, 3rd, etc.) between states’ and international organizations’ goals (and, respectively, issues) will result in a value greater than zero and up to 1, whereas the greater dissimilarity will tend towards zero and up to –1 (denoting completely diverging directions of correlation).</t>
  </si>
  <si>
    <t>13 goals in total</t>
  </si>
  <si>
    <t>6 overlapping</t>
  </si>
  <si>
    <t>5 complementary</t>
  </si>
  <si>
    <t>2 compatible or competing</t>
  </si>
  <si>
    <t>overlapping</t>
  </si>
  <si>
    <t>compatible or competing</t>
  </si>
  <si>
    <r>
      <rPr>
        <b/>
        <sz val="11"/>
        <color theme="1"/>
        <rFont val="Calibri"/>
        <family val="2"/>
        <scheme val="minor"/>
      </rPr>
      <t>IO</t>
    </r>
    <r>
      <rPr>
        <sz val="11"/>
        <color theme="1"/>
        <rFont val="Calibri"/>
        <family val="2"/>
        <scheme val="minor"/>
      </rPr>
      <t xml:space="preserve"> </t>
    </r>
    <r>
      <rPr>
        <b/>
        <sz val="11"/>
        <color theme="1"/>
        <rFont val="Calibri"/>
        <family val="2"/>
        <scheme val="minor"/>
      </rPr>
      <t>int_role</t>
    </r>
    <r>
      <rPr>
        <sz val="11"/>
        <color theme="1"/>
        <rFont val="Calibri"/>
        <family val="2"/>
        <scheme val="minor"/>
      </rPr>
      <t xml:space="preserve"> cumulative index</t>
    </r>
  </si>
  <si>
    <r>
      <rPr>
        <b/>
        <sz val="11"/>
        <color theme="1"/>
        <rFont val="Calibri"/>
        <family val="2"/>
        <scheme val="minor"/>
      </rPr>
      <t>S int_role</t>
    </r>
    <r>
      <rPr>
        <sz val="11"/>
        <color theme="1"/>
        <rFont val="Calibri"/>
        <family val="2"/>
        <scheme val="minor"/>
      </rPr>
      <t xml:space="preserve"> cumulative index</t>
    </r>
  </si>
  <si>
    <r>
      <rPr>
        <b/>
        <sz val="11"/>
        <color theme="1"/>
        <rFont val="Calibri"/>
        <family val="2"/>
        <scheme val="minor"/>
      </rPr>
      <t>int_roles</t>
    </r>
    <r>
      <rPr>
        <sz val="11"/>
        <color theme="1"/>
        <rFont val="Calibri"/>
        <family val="2"/>
        <scheme val="minor"/>
      </rPr>
      <t xml:space="preserve"> proximity coefficient</t>
    </r>
  </si>
  <si>
    <r>
      <rPr>
        <b/>
        <sz val="11"/>
        <color theme="1"/>
        <rFont val="Calibri"/>
        <family val="2"/>
        <scheme val="minor"/>
      </rPr>
      <t>strat_narra</t>
    </r>
    <r>
      <rPr>
        <sz val="11"/>
        <color theme="1"/>
        <rFont val="Calibri"/>
        <family val="2"/>
        <scheme val="minor"/>
      </rPr>
      <t xml:space="preserve"> convergence scope</t>
    </r>
  </si>
  <si>
    <t>The reseach was based on wide variety of sources' type including: scholarly indices, writings and policy analyses; international databases; strategic unilateral documents; other unilateral documents; strategic partnership-founding documents; other bilateral documents; content of official websites of the institutions involved in foreign policy conduct.</t>
  </si>
  <si>
    <t>Our study of strategic roles convergence unfolds in two steps.</t>
  </si>
  <si>
    <t>Firstly, we enquire into parametric distance, or dissimilarity, of actors’ PIPR-metrical role profiles and measure it statistically (SPSS-based measure of Euclidean distance).</t>
  </si>
  <si>
    <t>Secondly, we perform the qualitative strategic narrative analysis of actors self-conceptions and their worldviews, which we eventually quantify by way of assigning the values from 1 (low convergence) through 2 (moderate convergence) to 3 (high convergence) to classify the level of roles convergence.</t>
  </si>
  <si>
    <t>PIPR analytical model consists of 4 elements: Power, Influence, Presence and strategic Relevance.</t>
  </si>
  <si>
    <t>In terms of type of Power it was assumed that all actors share the basic level of power: hard power. The other types were assigned to state/IO based on their characteristics and labelling captured in IR literature.</t>
  </si>
  <si>
    <t>In terms of status of Power instead of developing our own index, we rely on the calculations of Morales Ruvalcaba’s (2013) Index of World Power (Índice de Poder Mundial, IPM) and as well as theoretical advancements in assessing how to categorize states along the three dimensions of power status we propose: global actors (GAS), major regional actors (maRAS), and minor regional actors (miRAS). With regard to international organizations typology, we distinguish between the four following dimensions of status: global supranational strategic actor (GAIO-supra), global international strategic actor (GAIO-inter), major regional strategic actor (maRAIO-inter), and minor regional strategic actor (miRAIO-inter).</t>
  </si>
  <si>
    <t>We followed the same attitude while deadling with Influence: data inserted in that part of the model originated mainly from: CIA’s World Factbook,  World Bank Open Data and the SIPRI Military Expenditure Database.</t>
  </si>
  <si>
    <t>Geographical Presence were established based on actors' perceptions of their geographical location.</t>
  </si>
  <si>
    <t>4 dimensions of political Presence were established based on occurence of intentional actor's policy directed to increse its visibility on partner's territory. The assumption was made that in the case of IO, activities concerning selected member states would not be sufficient - only issues regarding the international organization treated as a whole were taken into account.</t>
  </si>
  <si>
    <t>For diplomatic Presence the establishment of diplomatic representation was decisive.</t>
  </si>
  <si>
    <t>For economical Presence whether the actor has been qualified for the first 10 trade partners of the other party.</t>
  </si>
  <si>
    <t>For socio-cultural Presence we search for mutual-understanding promoting initiatives.</t>
  </si>
  <si>
    <t>For military Presence to be proven there were needed cases of stationing (or staying for another purpose) of the actor's troops on the partner's sovereign territory.</t>
  </si>
  <si>
    <t>We quantitatively operationalized strategic Relevance of a given actor by means of a time-delineated bigram keyword search (‘[country/IO name]’+‘strategic’) for scholarly research production databased in EBSCO Academic Search Complete. The returned score (n-gram) denotes the scholarly saliency attributed to the given country’s or international organization’s geostrategic, geocultural, geoeconomical or geopolitical importance.</t>
  </si>
  <si>
    <r>
      <rPr>
        <i/>
        <sz val="11"/>
        <rFont val="Calibri"/>
        <family val="2"/>
        <scheme val="minor"/>
      </rPr>
      <t>Editors:</t>
    </r>
    <r>
      <rPr>
        <b/>
        <i/>
        <sz val="11"/>
        <color theme="1"/>
        <rFont val="Calibri"/>
        <family val="2"/>
        <scheme val="minor"/>
      </rPr>
      <t xml:space="preserve"> Andriy Tyushka and Lucyna Czechowska</t>
    </r>
  </si>
  <si>
    <t>NATO-Ukraine bilateral strategic documents, 1994–2015</t>
  </si>
  <si>
    <t>NATO strategic documents, 1990–2015</t>
  </si>
  <si>
    <t>Ukraine strategic documents, 1993-2015</t>
  </si>
  <si>
    <r>
      <t>Partnership for Peace: Framework Document issued by the Heads of State and Government participating in the Meeting of the North Atlantic Council</t>
    </r>
    <r>
      <rPr>
        <sz val="11"/>
        <color rgb="FF000000"/>
        <rFont val="Calibri"/>
        <family val="2"/>
        <scheme val="minor"/>
      </rPr>
      <t xml:space="preserve">. (1994, January 11). </t>
    </r>
    <r>
      <rPr>
        <i/>
        <sz val="11"/>
        <color rgb="FF000000"/>
        <rFont val="Calibri"/>
        <family val="2"/>
        <scheme val="minor"/>
      </rPr>
      <t>NATO Official Website</t>
    </r>
    <r>
      <rPr>
        <sz val="11"/>
        <color rgb="FF000000"/>
        <rFont val="Calibri"/>
        <family val="2"/>
        <scheme val="minor"/>
      </rPr>
      <t>. Retrieved on July 19, 2018 from https://www.nato.int/cps/su/natohq/official_texts_24469.htm</t>
    </r>
  </si>
  <si>
    <r>
      <t>NATO-Ukraine Joint Press Statement</t>
    </r>
    <r>
      <rPr>
        <sz val="11"/>
        <color rgb="FF000000"/>
        <rFont val="Calibri"/>
        <family val="2"/>
        <scheme val="minor"/>
      </rPr>
      <t xml:space="preserve">. (1995, September 14). </t>
    </r>
    <r>
      <rPr>
        <i/>
        <sz val="11"/>
        <color rgb="FF000000"/>
        <rFont val="Calibri"/>
        <family val="2"/>
        <scheme val="minor"/>
      </rPr>
      <t>NATO Official Website</t>
    </r>
    <r>
      <rPr>
        <sz val="11"/>
        <color rgb="FF000000"/>
        <rFont val="Calibri"/>
        <family val="2"/>
        <scheme val="minor"/>
      </rPr>
      <t>. Retrieved on July 19, 2018 from https://www.nato.int/cps/ua/natohq/official_texts_24734.htm</t>
    </r>
  </si>
  <si>
    <r>
      <t>Charter on a Distinctive Partnership between the North Atlantic Treaty Organization and Ukraine</t>
    </r>
    <r>
      <rPr>
        <sz val="11"/>
        <color rgb="FF000000"/>
        <rFont val="Calibri"/>
        <family val="2"/>
        <scheme val="minor"/>
      </rPr>
      <t xml:space="preserve"> [</t>
    </r>
    <r>
      <rPr>
        <sz val="11"/>
        <color theme="1"/>
        <rFont val="Calibri"/>
        <family val="2"/>
        <scheme val="minor"/>
      </rPr>
      <t>Khartiya pro osoblyve partnerstvo mizh Ukrayinoyu ta Orhanizatsiyeyu Pivnichno-Atlantychnoho Dohovoru</t>
    </r>
    <r>
      <rPr>
        <sz val="11"/>
        <color rgb="FF000000"/>
        <rFont val="Calibri"/>
        <family val="2"/>
        <scheme val="minor"/>
      </rPr>
      <t xml:space="preserve">]. (1997, July 9). </t>
    </r>
    <r>
      <rPr>
        <i/>
        <sz val="11"/>
        <color rgb="FF000000"/>
        <rFont val="Calibri"/>
        <family val="2"/>
        <scheme val="minor"/>
      </rPr>
      <t>NATO Official Website</t>
    </r>
    <r>
      <rPr>
        <sz val="11"/>
        <color rgb="FF000000"/>
        <rFont val="Calibri"/>
        <family val="2"/>
        <scheme val="minor"/>
      </rPr>
      <t>. Retrieved on July 23, 2018 from https://www.nato.int/cps/en/natohq/official_texts_25457.htm</t>
    </r>
  </si>
  <si>
    <r>
      <t>Declaration to Complement the Charter on a Distinctive Partnership between the North Atlantic Treaty Organization and Ukraine, as signed on 9 July 1997</t>
    </r>
    <r>
      <rPr>
        <sz val="11"/>
        <color rgb="FF000000"/>
        <rFont val="Calibri"/>
        <family val="2"/>
        <scheme val="minor"/>
      </rPr>
      <t xml:space="preserve"> [</t>
    </r>
    <r>
      <rPr>
        <sz val="11"/>
        <color theme="1"/>
        <rFont val="Calibri"/>
        <family val="2"/>
        <scheme val="minor"/>
      </rPr>
      <t>Deklaratsiya pro dopovnennya Khartiyi pro osoblyve partnerstvo</t>
    </r>
    <r>
      <rPr>
        <sz val="11"/>
        <color rgb="FF000000"/>
        <rFont val="Calibri"/>
        <family val="2"/>
        <scheme val="minor"/>
      </rPr>
      <t xml:space="preserve">]. (1997, July 9). </t>
    </r>
    <r>
      <rPr>
        <i/>
        <sz val="11"/>
        <color rgb="FF000000"/>
        <rFont val="Calibri"/>
        <family val="2"/>
        <scheme val="minor"/>
      </rPr>
      <t xml:space="preserve">NATO Official Website, </t>
    </r>
    <r>
      <rPr>
        <sz val="11"/>
        <color rgb="FF000000"/>
        <rFont val="Calibri"/>
        <family val="2"/>
        <scheme val="minor"/>
      </rPr>
      <t>updated 21 August 2009. Retrieved on July 19, 2018 from https://www.nato.int/cps/en/natohq/official_texts_57045.htm</t>
    </r>
  </si>
  <si>
    <r>
      <t>Declaration of the Heads of State and Government participating in the NATO-Ukraine Commission Summit,</t>
    </r>
    <r>
      <rPr>
        <sz val="11"/>
        <color rgb="FF000000"/>
        <rFont val="Calibri"/>
        <family val="2"/>
        <scheme val="minor"/>
      </rPr>
      <t xml:space="preserve"> </t>
    </r>
    <r>
      <rPr>
        <i/>
        <sz val="11"/>
        <color rgb="FF000000"/>
        <rFont val="Calibri"/>
        <family val="2"/>
        <scheme val="minor"/>
      </rPr>
      <t>Washington, 24 April 1999</t>
    </r>
    <r>
      <rPr>
        <sz val="11"/>
        <color rgb="FF000000"/>
        <rFont val="Calibri"/>
        <family val="2"/>
        <scheme val="minor"/>
      </rPr>
      <t xml:space="preserve">. (1999, April 24). </t>
    </r>
    <r>
      <rPr>
        <i/>
        <sz val="11"/>
        <color rgb="FF000000"/>
        <rFont val="Calibri"/>
        <family val="2"/>
        <scheme val="minor"/>
      </rPr>
      <t>NATO Official Website</t>
    </r>
    <r>
      <rPr>
        <sz val="11"/>
        <color rgb="FF000000"/>
        <rFont val="Calibri"/>
        <family val="2"/>
        <scheme val="minor"/>
      </rPr>
      <t>. Retrieved on July 19, 2018 from https://www.nato.int/docu/pr/1999/p99-068e.htm</t>
    </r>
  </si>
  <si>
    <r>
      <t>Statement Meeting of the NATO-Ukraine Commission with Mr. Marchuk, Secretary of the National Security and Defense Council of Ukraine</t>
    </r>
    <r>
      <rPr>
        <sz val="11"/>
        <color rgb="FF000000"/>
        <rFont val="Calibri"/>
        <family val="2"/>
        <scheme val="minor"/>
      </rPr>
      <t xml:space="preserve">. (2001, April 25). </t>
    </r>
    <r>
      <rPr>
        <i/>
        <sz val="11"/>
        <color rgb="FF000000"/>
        <rFont val="Calibri"/>
        <family val="2"/>
        <scheme val="minor"/>
      </rPr>
      <t>NATO Official Website</t>
    </r>
    <r>
      <rPr>
        <sz val="11"/>
        <color rgb="FF000000"/>
        <rFont val="Calibri"/>
        <family val="2"/>
        <scheme val="minor"/>
      </rPr>
      <t>. Retrieved on July 19, 2018 from https://www.nato.int/docu/pr/2001/p01-052e.htm</t>
    </r>
  </si>
  <si>
    <r>
      <t>NATO-Ukraine Action Plan</t>
    </r>
    <r>
      <rPr>
        <sz val="11"/>
        <color rgb="FF000000"/>
        <rFont val="Calibri"/>
        <family val="2"/>
        <scheme val="minor"/>
      </rPr>
      <t xml:space="preserve">. (2002, November 22). </t>
    </r>
    <r>
      <rPr>
        <i/>
        <sz val="11"/>
        <color rgb="FF000000"/>
        <rFont val="Calibri"/>
        <family val="2"/>
        <scheme val="minor"/>
      </rPr>
      <t>NATO Official Website</t>
    </r>
    <r>
      <rPr>
        <sz val="11"/>
        <color rgb="FF000000"/>
        <rFont val="Calibri"/>
        <family val="2"/>
        <scheme val="minor"/>
      </rPr>
      <t>. Retrieved on July 19, 2018 from https://www.nato.int/cps/en/natohq/official_texts_19547.htm</t>
    </r>
  </si>
  <si>
    <r>
      <t>NATO-Ukraine 2003 Target Plan in the Framework of the NATO-Ukraine Action Plan.</t>
    </r>
    <r>
      <rPr>
        <sz val="11"/>
        <color rgb="FF000000"/>
        <rFont val="Calibri"/>
        <family val="2"/>
        <scheme val="minor"/>
      </rPr>
      <t xml:space="preserve"> (2003, March 24). </t>
    </r>
    <r>
      <rPr>
        <i/>
        <sz val="11"/>
        <color rgb="FF000000"/>
        <rFont val="Calibri"/>
        <family val="2"/>
        <scheme val="minor"/>
      </rPr>
      <t>NATO Official Website</t>
    </r>
    <r>
      <rPr>
        <sz val="11"/>
        <color rgb="FF000000"/>
        <rFont val="Calibri"/>
        <family val="2"/>
        <scheme val="minor"/>
      </rPr>
      <t>. Retrieved on July 19, 2018 from https://www.nato.int/docu/basictxt/b030324e.pdf</t>
    </r>
  </si>
  <si>
    <r>
      <t>Joint Statement of the NATO-Ukraine Commission</t>
    </r>
    <r>
      <rPr>
        <sz val="11"/>
        <color rgb="FF000000"/>
        <rFont val="Calibri"/>
        <family val="2"/>
        <scheme val="minor"/>
      </rPr>
      <t xml:space="preserve">. (2014, September 4). </t>
    </r>
    <r>
      <rPr>
        <i/>
        <sz val="11"/>
        <color rgb="FF000000"/>
        <rFont val="Calibri"/>
        <family val="2"/>
        <scheme val="minor"/>
      </rPr>
      <t>NATO Official Website</t>
    </r>
    <r>
      <rPr>
        <sz val="11"/>
        <color rgb="FF000000"/>
        <rFont val="Calibri"/>
        <family val="2"/>
        <scheme val="minor"/>
      </rPr>
      <t>. Retrieved on July 19, 2018 from https://www.nato.int/cps/en/natohq/news_112695.htm</t>
    </r>
  </si>
  <si>
    <r>
      <t>The North Atlantic Treaty</t>
    </r>
    <r>
      <rPr>
        <sz val="11"/>
        <color rgb="FF000000"/>
        <rFont val="Calibri"/>
        <family val="2"/>
        <scheme val="minor"/>
      </rPr>
      <t xml:space="preserve"> (</t>
    </r>
    <r>
      <rPr>
        <i/>
        <sz val="11"/>
        <color rgb="FF000000"/>
        <rFont val="Calibri"/>
        <family val="2"/>
        <scheme val="minor"/>
      </rPr>
      <t>Washington Treaty</t>
    </r>
    <r>
      <rPr>
        <sz val="11"/>
        <color rgb="FF000000"/>
        <rFont val="Calibri"/>
        <family val="2"/>
        <scheme val="minor"/>
      </rPr>
      <t>). (1949, April 4). Washington, DC</t>
    </r>
    <r>
      <rPr>
        <i/>
        <sz val="11"/>
        <color rgb="FF000000"/>
        <rFont val="Calibri"/>
        <family val="2"/>
        <scheme val="minor"/>
      </rPr>
      <t>.</t>
    </r>
    <r>
      <rPr>
        <sz val="11"/>
        <color rgb="FF000000"/>
        <rFont val="Calibri"/>
        <family val="2"/>
        <scheme val="minor"/>
      </rPr>
      <t xml:space="preserve"> Retrieved on July 19, 2018 from https://www.nato.int/cps/en/natohq/official_texts_17120.htm</t>
    </r>
  </si>
  <si>
    <r>
      <t>Declaration on a Transformed North Atlantic Alliance</t>
    </r>
    <r>
      <rPr>
        <sz val="11"/>
        <color rgb="FF000000"/>
        <rFont val="Calibri"/>
        <family val="2"/>
        <scheme val="minor"/>
      </rPr>
      <t xml:space="preserve"> (</t>
    </r>
    <r>
      <rPr>
        <i/>
        <sz val="11"/>
        <color rgb="FF000000"/>
        <rFont val="Calibri"/>
        <family val="2"/>
        <scheme val="minor"/>
      </rPr>
      <t>London Declaration</t>
    </r>
    <r>
      <rPr>
        <sz val="11"/>
        <color rgb="FF000000"/>
        <rFont val="Calibri"/>
        <family val="2"/>
        <scheme val="minor"/>
      </rPr>
      <t>). (1990, July 5). London. Retrieved on July 19, 2018 from https://www.nato.int/cps/en/natohq/official_texts_23693.htm</t>
    </r>
  </si>
  <si>
    <r>
      <t>The Alliance’s New Strategic Concept</t>
    </r>
    <r>
      <rPr>
        <sz val="11"/>
        <color rgb="FF000000"/>
        <rFont val="Calibri"/>
        <family val="2"/>
        <scheme val="minor"/>
      </rPr>
      <t xml:space="preserve"> (</t>
    </r>
    <r>
      <rPr>
        <i/>
        <sz val="11"/>
        <color rgb="FF000000"/>
        <rFont val="Calibri"/>
        <family val="2"/>
        <scheme val="minor"/>
      </rPr>
      <t>NATO’s First Unclassified Strategic Concept</t>
    </r>
    <r>
      <rPr>
        <sz val="11"/>
        <color rgb="FF000000"/>
        <rFont val="Calibri"/>
        <family val="2"/>
        <scheme val="minor"/>
      </rPr>
      <t xml:space="preserve">). (1995, November 7–8). </t>
    </r>
    <r>
      <rPr>
        <i/>
        <sz val="11"/>
        <color rgb="FF000000"/>
        <rFont val="Calibri"/>
        <family val="2"/>
        <scheme val="minor"/>
      </rPr>
      <t>NATO Official Website</t>
    </r>
    <r>
      <rPr>
        <sz val="11"/>
        <color rgb="FF000000"/>
        <rFont val="Calibri"/>
        <family val="2"/>
        <scheme val="minor"/>
      </rPr>
      <t>. Retrieved on July 19, 2018 from https://www.nato.int/cps/em/natohq/official_texts_23847.htm</t>
    </r>
  </si>
  <si>
    <r>
      <t>The Alliance’s Strategic Concept</t>
    </r>
    <r>
      <rPr>
        <sz val="11"/>
        <color rgb="FF000000"/>
        <rFont val="Calibri"/>
        <family val="2"/>
        <scheme val="minor"/>
      </rPr>
      <t xml:space="preserve"> (</t>
    </r>
    <r>
      <rPr>
        <i/>
        <sz val="11"/>
        <color rgb="FF000000"/>
        <rFont val="Calibri"/>
        <family val="2"/>
        <scheme val="minor"/>
      </rPr>
      <t>NATO’s Second Unclassified Strategic Concept</t>
    </r>
    <r>
      <rPr>
        <sz val="11"/>
        <color rgb="FF000000"/>
        <rFont val="Calibri"/>
        <family val="2"/>
        <scheme val="minor"/>
      </rPr>
      <t xml:space="preserve">). (2008, April 24). </t>
    </r>
    <r>
      <rPr>
        <i/>
        <sz val="11"/>
        <color rgb="FF000000"/>
        <rFont val="Calibri"/>
        <family val="2"/>
        <scheme val="minor"/>
      </rPr>
      <t>NATO Official Website</t>
    </r>
    <r>
      <rPr>
        <sz val="11"/>
        <color rgb="FF000000"/>
        <rFont val="Calibri"/>
        <family val="2"/>
        <scheme val="minor"/>
      </rPr>
      <t>. Retrieved on July 19, 2018 from https://www.nato.int/cps/en/natohq/official_texts_27433.htm</t>
    </r>
  </si>
  <si>
    <r>
      <t>Bucharest Summit Declaration</t>
    </r>
    <r>
      <rPr>
        <sz val="11"/>
        <color rgb="FF000000"/>
        <rFont val="Calibri"/>
        <family val="2"/>
        <scheme val="minor"/>
      </rPr>
      <t xml:space="preserve">. (2008, April 3). </t>
    </r>
    <r>
      <rPr>
        <i/>
        <sz val="11"/>
        <color rgb="FF000000"/>
        <rFont val="Calibri"/>
        <family val="2"/>
        <scheme val="minor"/>
      </rPr>
      <t>NATO Official Website</t>
    </r>
    <r>
      <rPr>
        <sz val="11"/>
        <color rgb="FF000000"/>
        <rFont val="Calibri"/>
        <family val="2"/>
        <scheme val="minor"/>
      </rPr>
      <t>. Retrieved on July 19, 2018 from https://www.nato.int/cps/en/natolive/official_texts_8443.htm</t>
    </r>
  </si>
  <si>
    <r>
      <t>Wales Summit Declaration</t>
    </r>
    <r>
      <rPr>
        <sz val="11"/>
        <color rgb="FF000000"/>
        <rFont val="Calibri"/>
        <family val="2"/>
        <scheme val="minor"/>
      </rPr>
      <t xml:space="preserve">. (2014, September 5). </t>
    </r>
    <r>
      <rPr>
        <i/>
        <sz val="11"/>
        <color rgb="FF000000"/>
        <rFont val="Calibri"/>
        <family val="2"/>
        <scheme val="minor"/>
      </rPr>
      <t>NATO Official Website</t>
    </r>
    <r>
      <rPr>
        <sz val="11"/>
        <color rgb="FF000000"/>
        <rFont val="Calibri"/>
        <family val="2"/>
        <scheme val="minor"/>
      </rPr>
      <t>. Retrieved on July 19, 2018 from https://www.nato.int/cps/ic/natohq/official_texts_112964.htm</t>
    </r>
  </si>
  <si>
    <r>
      <t>Postanova Verkhovnoyi Rady Ukrayiny ‘Pro Osnovni napryamy zovnishnoyi polityky Ukrayiny’</t>
    </r>
    <r>
      <rPr>
        <sz val="11"/>
        <color rgb="FF000000"/>
        <rFont val="Calibri"/>
        <family val="2"/>
        <scheme val="minor"/>
      </rPr>
      <t>. (1993, July 2) Kyiv. Retrieved on July 22, 2018 from http://zakon2.rada.gov.ua/laws/show/3360-12 [not in force since 2010].</t>
    </r>
  </si>
  <si>
    <r>
      <t>Derzhavna prohrama spivrobitnytstva Ukrayiny z Orhanizatsiyeyu Pivnichnoatlantychnoho Dohovoru (NATO) na 2001–2004 roky</t>
    </r>
    <r>
      <rPr>
        <sz val="11"/>
        <color rgb="FF000000"/>
        <rFont val="Calibri"/>
        <family val="2"/>
        <scheme val="minor"/>
      </rPr>
      <t>. (2001, January 27) Kyiv. Retrieved on July 22, 2018 from http://zakon2.rada.gov.ua/laws/show/58/2001</t>
    </r>
  </si>
  <si>
    <r>
      <t>Zakon Ukrayiny ‘Pro osnovy natsionalnoyi bezpeky Ukrayiny’</t>
    </r>
    <r>
      <rPr>
        <sz val="11"/>
        <color rgb="FF000000"/>
        <rFont val="Calibri"/>
        <family val="2"/>
        <scheme val="minor"/>
      </rPr>
      <t>. (2003, June 19). Kyiv. Retrieved on July 22, 2018 from http://zakon2.rada.gov.ua/laws/show/964-15</t>
    </r>
  </si>
  <si>
    <r>
      <t>Ukaz Prezydenta Ukrayiny ‘Pro zabezpechennya diyalnosti Upovnovazhenoho Ukrayiny z pytan’ yevropeyskoyi i yevroatlantychnoyi intehratsiyi’</t>
    </r>
    <r>
      <rPr>
        <sz val="11"/>
        <color rgb="FF000000"/>
        <rFont val="Calibri"/>
        <family val="2"/>
        <scheme val="minor"/>
      </rPr>
      <t>. (2003, July 5). Kyiv. Retrieved on  July 22, 2018 from http://zakon4.rada.gov.ua/laws/show/573/2003 [not in force since 2015]</t>
    </r>
  </si>
  <si>
    <r>
      <t>Derzhavna prohrama informuvannya hromadskosti z pytan’ yevroatlantychnoyi intehratsiyi na 2004–2007 roky</t>
    </r>
    <r>
      <rPr>
        <sz val="11"/>
        <color rgb="FF000000"/>
        <rFont val="Calibri"/>
        <family val="2"/>
        <scheme val="minor"/>
      </rPr>
      <t xml:space="preserve"> . (2003, December 13). Kyiv. Retrieved on July 22, 2018 from http://zakon2.rada.gov.ua/laws/show/1433/2003 [not in force since 2015]</t>
    </r>
  </si>
  <si>
    <r>
      <t>Zakon Ukrayiny ‘Pro zasady vnutrishn’oyi i zovnishn’oyi polityky’</t>
    </r>
    <r>
      <rPr>
        <sz val="11"/>
        <color rgb="FF000000"/>
        <rFont val="Calibri"/>
        <family val="2"/>
        <scheme val="minor"/>
      </rPr>
      <t>. (2010, July 1). Kyiv. Retrieved on July 22, 2018 from http://zakon2.rada.gov.ua/laws/show/2411-17</t>
    </r>
  </si>
  <si>
    <r>
      <t>Zakon Ukrayiny ‘Pro vnesennya zmin do deyakykh zakoniv Ukrayiny shchodo vidmovy Ukrayiny vid zdiysnennya polityky pozablokovosti’</t>
    </r>
    <r>
      <rPr>
        <sz val="11"/>
        <color rgb="FF000000"/>
        <rFont val="Calibri"/>
        <family val="2"/>
        <scheme val="minor"/>
      </rPr>
      <t>. (2014 December, 23). Kyiv. Retrieved on July 22, 2018 from http://zakon.rada.gov.ua/laws/show/35-19</t>
    </r>
  </si>
  <si>
    <r>
      <t>Ukaz Prezydenta Ukrayiny ‘Pro Stratehiyu staloho rozvytku “Ukrayina – 2020”’</t>
    </r>
    <r>
      <rPr>
        <sz val="11"/>
        <color rgb="FF000000"/>
        <rFont val="Calibri"/>
        <family val="2"/>
        <scheme val="minor"/>
      </rPr>
      <t>. (2015, January 12). Kyiv. Retrieved on July 22, 2018 from http://zakon4.rada.gov.ua/laws/show/5/2015</t>
    </r>
  </si>
  <si>
    <r>
      <t>Ukaz Prezydenta Ukrayiny ‘Pro Stratehiyu natsionalnoyi bezpeky Ukrayiny’</t>
    </r>
    <r>
      <rPr>
        <sz val="11"/>
        <color rgb="FF000000"/>
        <rFont val="Calibri"/>
        <family val="2"/>
        <scheme val="minor"/>
      </rPr>
      <t>. (2015, May 6). Kyiv. Retrieved on July 22, 2018 from http://zakon4.rada.gov.ua/laws/show/287/2015/print1442518686522670</t>
    </r>
  </si>
  <si>
    <t>Ministerstvo Oborony Ukrayiny. (2015). Uchast ZS Ukrainy u mizhnarodnykh operatsiyakh z pidtrymannya myru i bezpeky. Official Website of the Ministry of Defence of Ukraine. Retrieved on September 14, 2015 from http://www.mil.gov.ua/diyalnist/mirotvorchist/</t>
  </si>
  <si>
    <r>
      <t>Declaration to Complement the Charter on a Distinctive Partnership between the North Atlantic Treaty Organization and Ukraine, as signed on 9 July 1997</t>
    </r>
    <r>
      <rPr>
        <sz val="11"/>
        <color rgb="FF000000"/>
        <rFont val="Calibri"/>
        <family val="2"/>
      </rPr>
      <t>. (2009, August 21). Brussels. Retrieved on July 29, 2018 from https://www.nato.int/cps/ua/natohq/official_texts_57045.htm</t>
    </r>
  </si>
  <si>
    <r>
      <t xml:space="preserve">CIA. (2016). </t>
    </r>
    <r>
      <rPr>
        <i/>
        <sz val="11"/>
        <rFont val="Calibri"/>
        <family val="2"/>
      </rPr>
      <t xml:space="preserve">Th e World Factbook. </t>
    </r>
    <r>
      <rPr>
        <sz val="11"/>
        <rFont val="Calibri"/>
        <family val="2"/>
      </rPr>
      <t>Retrived from: https://www.cia.gov/library/publications/the-world-factbook/.</t>
    </r>
  </si>
  <si>
    <r>
      <t xml:space="preserve">Stockholm International Peace Research Institute. (2015). </t>
    </r>
    <r>
      <rPr>
        <i/>
        <sz val="11"/>
        <rFont val="Calibri"/>
        <family val="2"/>
      </rPr>
      <t>SIPRI Military Expenditure</t>
    </r>
    <r>
      <rPr>
        <sz val="11"/>
        <rFont val="Calibri"/>
        <family val="2"/>
      </rPr>
      <t xml:space="preserve"> Database. Retrived from: http://www.sipri.org/research/armaments/milex/milex_database.</t>
    </r>
  </si>
  <si>
    <r>
      <t xml:space="preserve">United Nations. (2018). </t>
    </r>
    <r>
      <rPr>
        <sz val="11"/>
        <rFont val="Calibri"/>
        <family val="2"/>
      </rPr>
      <t>Geographic Regions</t>
    </r>
    <r>
      <rPr>
        <i/>
        <sz val="11"/>
        <rFont val="Calibri"/>
        <family val="2"/>
      </rPr>
      <t>. Retrived from: https://unstats.un.org/unsd/methodology/m49/.</t>
    </r>
  </si>
  <si>
    <r>
      <t xml:space="preserve">World Bank. (2016). </t>
    </r>
    <r>
      <rPr>
        <i/>
        <sz val="11"/>
        <rFont val="Calibri"/>
        <family val="2"/>
      </rPr>
      <t>GDP at market prices (current US$)</t>
    </r>
    <r>
      <rPr>
        <sz val="11"/>
        <rFont val="Calibri"/>
        <family val="2"/>
      </rPr>
      <t>. Retrived from: https://data.worldbank.org/indicator/NY.GDP.MKTP.CD.</t>
    </r>
  </si>
  <si>
    <r>
      <t xml:space="preserve">World Bank. (2016). </t>
    </r>
    <r>
      <rPr>
        <i/>
        <sz val="11"/>
        <color rgb="FF000000"/>
        <rFont val="Calibri"/>
        <family val="2"/>
      </rPr>
      <t>GDP growth (annual %)</t>
    </r>
    <r>
      <rPr>
        <sz val="11"/>
        <color rgb="FF000000"/>
        <rFont val="Calibri"/>
        <family val="2"/>
      </rPr>
      <t>. Retrived from: https://data.worldbank.org/indicator/NY.GDP.MKTP.KD.ZG</t>
    </r>
  </si>
  <si>
    <r>
      <t xml:space="preserve">World Bank. (2016). </t>
    </r>
    <r>
      <rPr>
        <i/>
        <sz val="11"/>
        <rFont val="Calibri"/>
        <family val="2"/>
      </rPr>
      <t>Population, total</t>
    </r>
    <r>
      <rPr>
        <sz val="11"/>
        <rFont val="Calibri"/>
        <family val="2"/>
      </rPr>
      <t>. Retrived from: http://data.worldbank.org/indicator/SP.POP.TOTL.</t>
    </r>
  </si>
  <si>
    <r>
      <t xml:space="preserve">Böller, F. (2018). ‘Guardian of the international order’? NATO’s contested identity, the discourses of Secretaries General, and the Ukraine crisis. </t>
    </r>
    <r>
      <rPr>
        <i/>
        <sz val="11"/>
        <color rgb="FF000000"/>
        <rFont val="Calibri"/>
        <family val="2"/>
      </rPr>
      <t>East European Politics 34</t>
    </r>
    <r>
      <rPr>
        <sz val="11"/>
        <color rgb="FF000000"/>
        <rFont val="Calibri"/>
        <family val="2"/>
      </rPr>
      <t>(2), 217-237.</t>
    </r>
  </si>
  <si>
    <r>
      <t xml:space="preserve">Bukkvoll, T. (2011). Political and Military Utility of NATO for Ukraine. In H. Edström, J. H. Matlary &amp; M. Petersson (Eds.), </t>
    </r>
    <r>
      <rPr>
        <i/>
        <sz val="11"/>
        <color rgb="FF000000"/>
        <rFont val="Calibri"/>
        <family val="2"/>
      </rPr>
      <t>NATO: The Power of Partnerships</t>
    </r>
    <r>
      <rPr>
        <sz val="11"/>
        <color rgb="FF000000"/>
        <rFont val="Calibri"/>
        <family val="2"/>
      </rPr>
      <t xml:space="preserve"> (pp. 83-111). New York: Palgrave Macmillan.</t>
    </r>
  </si>
  <si>
    <r>
      <t>Charter on a Distinctive Partnership between the North Atlantic Treaty Organization and Ukraine</t>
    </r>
    <r>
      <rPr>
        <sz val="11"/>
        <color rgb="FF000000"/>
        <rFont val="Calibri"/>
        <family val="2"/>
      </rPr>
      <t>. (1997, July 9). Madrid. Retrieved on July 29, 2018 from   http://www.nato.int/docu/basictxt/ukrchrt.htm</t>
    </r>
  </si>
  <si>
    <r>
      <t xml:space="preserve">D’Anieri, P. (2012). Ukrainian foreign policy from independence to inertia. </t>
    </r>
    <r>
      <rPr>
        <i/>
        <sz val="11"/>
        <color rgb="FF000000"/>
        <rFont val="Calibri"/>
        <family val="2"/>
      </rPr>
      <t>Communist and Post-Communist Studies 45</t>
    </r>
    <r>
      <rPr>
        <sz val="11"/>
        <color rgb="FF000000"/>
        <rFont val="Calibri"/>
        <family val="2"/>
      </rPr>
      <t>(3-4), 447-456.</t>
    </r>
  </si>
  <si>
    <r>
      <t xml:space="preserve">Edström, H., Matlary, J. H. &amp; Petersson, M. (Eds.). (2011). </t>
    </r>
    <r>
      <rPr>
        <i/>
        <sz val="11"/>
        <color rgb="FF000000"/>
        <rFont val="Calibri"/>
        <family val="2"/>
      </rPr>
      <t>NATO: The Power of Partnerships</t>
    </r>
    <r>
      <rPr>
        <sz val="11"/>
        <color rgb="FF000000"/>
        <rFont val="Calibri"/>
        <family val="2"/>
      </rPr>
      <t>. New York: Palgrave Macmillan.</t>
    </r>
  </si>
  <si>
    <r>
      <t xml:space="preserve">Getmanchuk, A. (2015, June 26). Ukraine-NATO: A Hidden Integration or Undeclared Neutrality? </t>
    </r>
    <r>
      <rPr>
        <i/>
        <sz val="11"/>
        <color rgb="FF000000"/>
        <rFont val="Calibri"/>
        <family val="2"/>
      </rPr>
      <t>Institute of World Policy (Ukraine),</t>
    </r>
    <r>
      <rPr>
        <sz val="11"/>
        <color rgb="FF000000"/>
        <rFont val="Calibri"/>
        <family val="2"/>
      </rPr>
      <t xml:space="preserve"> Retrieved on July 30, 2018 from http://iwp.org.ua/eng/public/1588.html</t>
    </r>
  </si>
  <si>
    <r>
      <t xml:space="preserve">Herd, G. P. (2013). NATO partnerships: For peace, combat, and soft balancing? In G. P. Herd &amp; J. Kriendler (Eds.), </t>
    </r>
    <r>
      <rPr>
        <i/>
        <sz val="11"/>
        <color rgb="FF000000"/>
        <rFont val="Calibri"/>
        <family val="2"/>
      </rPr>
      <t>Understanding NATO in the 21st Century. Alliance strategies, security and global governance</t>
    </r>
    <r>
      <rPr>
        <sz val="11"/>
        <color rgb="FF000000"/>
        <rFont val="Calibri"/>
        <family val="2"/>
      </rPr>
      <t xml:space="preserve"> (pp. 91-108). London and New York: Routledge.</t>
    </r>
  </si>
  <si>
    <r>
      <t xml:space="preserve">Hyde-Price, A. (2016). NATO and the European Security System: A Neo-Realist Analysis. In M. Webber &amp; A. Hyde-Price (Eds.), </t>
    </r>
    <r>
      <rPr>
        <i/>
        <sz val="11"/>
        <color rgb="FF000000"/>
        <rFont val="Calibri"/>
        <family val="2"/>
      </rPr>
      <t>Theorizing NATO: New Perspectives on the Atlantic Alliance</t>
    </r>
    <r>
      <rPr>
        <sz val="11"/>
        <color rgb="FF000000"/>
        <rFont val="Calibri"/>
        <family val="2"/>
      </rPr>
      <t xml:space="preserve"> (pp. 41-60). London and New York: Routledge.</t>
    </r>
  </si>
  <si>
    <r>
      <t xml:space="preserve">Joint press point with NATO Secretary General Jens Stoltenberg and the President of Ukraine, Petro Poroshenko. </t>
    </r>
    <r>
      <rPr>
        <sz val="11"/>
        <color rgb="FF000000"/>
        <rFont val="Calibri"/>
        <family val="2"/>
      </rPr>
      <t>(2015, September 22). Kyiv. Retrieved on August 2, 2018 from http://www.nato.int/cps/en/natohq/opinions_122739.htm</t>
    </r>
  </si>
  <si>
    <r>
      <t xml:space="preserve">Krupnick, C. (Ed.). (2003). </t>
    </r>
    <r>
      <rPr>
        <i/>
        <sz val="11"/>
        <color rgb="FF000000"/>
        <rFont val="Calibri"/>
        <family val="2"/>
      </rPr>
      <t>Almost NATO: Partners and Players in Central and Eastern European Security.</t>
    </r>
    <r>
      <rPr>
        <sz val="11"/>
        <color rgb="FF000000"/>
        <rFont val="Calibri"/>
        <family val="2"/>
      </rPr>
      <t xml:space="preserve"> Lanham, Boulder: Rowman &amp; Littlefield.</t>
    </r>
  </si>
  <si>
    <r>
      <t xml:space="preserve">Kuzio, T. (2002). European, Eastern Slavic and Eurasian: National Identity, Transformation, and Ukrainian Foreign Policy. In J. D. P. Moroney, T. Kuzio &amp; M. Molchanov (Eds.), </t>
    </r>
    <r>
      <rPr>
        <i/>
        <sz val="11"/>
        <color rgb="FF000000"/>
        <rFont val="Calibri"/>
        <family val="2"/>
      </rPr>
      <t>Ukrainian Foreign and Security Policy: Theoretical and Comparative Perspectives</t>
    </r>
    <r>
      <rPr>
        <sz val="11"/>
        <color rgb="FF000000"/>
        <rFont val="Calibri"/>
        <family val="2"/>
      </rPr>
      <t xml:space="preserve"> (pp. 197-226). Westport, CT: Praeger.</t>
    </r>
  </si>
  <si>
    <r>
      <t xml:space="preserve">Kuzio, T. (2015). </t>
    </r>
    <r>
      <rPr>
        <i/>
        <sz val="11"/>
        <color rgb="FF000000"/>
        <rFont val="Calibri"/>
        <family val="2"/>
      </rPr>
      <t>Ukraine: Democratization, Corruption, and the New Russian Imperialism.</t>
    </r>
    <r>
      <rPr>
        <sz val="11"/>
        <color rgb="FF000000"/>
        <rFont val="Calibri"/>
        <family val="2"/>
      </rPr>
      <t xml:space="preserve"> Santa Barbara, CA: Praeger Security International.</t>
    </r>
  </si>
  <si>
    <r>
      <t xml:space="preserve">Lindley-French, J. (2014). NATO’s post 2014 strategic narrative. </t>
    </r>
    <r>
      <rPr>
        <i/>
        <sz val="11"/>
        <color rgb="FF000000"/>
        <rFont val="Calibri"/>
        <family val="2"/>
      </rPr>
      <t>Conference Report (WP1319, 2 July 2014),</t>
    </r>
    <r>
      <rPr>
        <sz val="11"/>
        <color rgb="FF000000"/>
        <rFont val="Calibri"/>
        <family val="2"/>
      </rPr>
      <t> UK Foreign and Commonwealth Office and Wilton Park, 17-19.03.2014. Retrieved on November 8, 2014 from https://www.wiltonpark.org.uk/wp-content/uploads/WP1319-Report.pdf</t>
    </r>
  </si>
  <si>
    <r>
      <t xml:space="preserve">MFA Ukraine. (n. d.). NATO Representation to Ukraine. </t>
    </r>
    <r>
      <rPr>
        <i/>
        <sz val="11"/>
        <color rgb="FF000000"/>
        <rFont val="Calibri"/>
        <family val="2"/>
      </rPr>
      <t>Official Webpage of the Ministry of Foreign Affairs of Ukraine</t>
    </r>
    <r>
      <rPr>
        <sz val="11"/>
        <color rgb="FF000000"/>
        <rFont val="Calibri"/>
        <family val="2"/>
      </rPr>
      <t>. Retrieved on August 12, 2016 from http://mfa.gov.ua/en/about-ukraine/org-in-ukraine/472</t>
    </r>
  </si>
  <si>
    <r>
      <t xml:space="preserve">Mission of Ukraine to the North Atlantic Treaty Organization. (n. d.). </t>
    </r>
    <r>
      <rPr>
        <i/>
        <sz val="11"/>
        <color rgb="FF000000"/>
        <rFont val="Calibri"/>
        <family val="2"/>
      </rPr>
      <t>Official Webpage of the Ministry of Foreign Affairs of Ukraine</t>
    </r>
    <r>
      <rPr>
        <sz val="11"/>
        <color rgb="FF000000"/>
        <rFont val="Calibri"/>
        <family val="2"/>
      </rPr>
      <t>. Retrieved on August 12, 2016 from http://nato.mfa.gov.ua/en</t>
    </r>
  </si>
  <si>
    <r>
      <t xml:space="preserve">Moore, R. &amp; Coletta, D. (Eds.). (2017). </t>
    </r>
    <r>
      <rPr>
        <i/>
        <sz val="11"/>
        <color rgb="FF000000"/>
        <rFont val="Calibri"/>
        <family val="2"/>
      </rPr>
      <t>NATO's Return to Europe: Engaging Ukraine, Russia, and Beyond</t>
    </r>
    <r>
      <rPr>
        <sz val="11"/>
        <color rgb="FF000000"/>
        <rFont val="Calibri"/>
        <family val="2"/>
      </rPr>
      <t>. Washington, DC: Georgetown University Press.</t>
    </r>
  </si>
  <si>
    <r>
      <t xml:space="preserve">Morales Ruvalcaba, D. E. (2013). </t>
    </r>
    <r>
      <rPr>
        <i/>
        <sz val="11"/>
        <color rgb="FF000000"/>
        <rFont val="Calibri"/>
        <family val="2"/>
      </rPr>
      <t>Poder, estructura y hegemonía: pautas para el estudio de la gobernanza internacional. Volumen I: Índice de Poder Mundial (IPM).</t>
    </r>
    <r>
      <rPr>
        <sz val="11"/>
        <color rgb="FF000000"/>
        <rFont val="Calibri"/>
        <family val="2"/>
      </rPr>
      <t> Guadalajara: Ediciones GIPM.</t>
    </r>
  </si>
  <si>
    <r>
      <t xml:space="preserve">Morales Ruvalcaba, D., Rocha Valencia, A. &amp; Durán González, T. (2016). Las potencias subregionales en el sistema internacional de posguerra fría: ¿nuevos actores en la política internacional? </t>
    </r>
    <r>
      <rPr>
        <i/>
        <sz val="11"/>
        <color rgb="FF000000"/>
        <rFont val="Calibri"/>
        <family val="2"/>
      </rPr>
      <t>Geopolítica(s) 7</t>
    </r>
    <r>
      <rPr>
        <sz val="11"/>
        <color rgb="FF000000"/>
        <rFont val="Calibri"/>
        <family val="2"/>
      </rPr>
      <t>(1), 77-107.</t>
    </r>
  </si>
  <si>
    <r>
      <t>MZS Ukrayiny</t>
    </r>
    <r>
      <rPr>
        <sz val="11"/>
        <color rgb="FF000000"/>
        <rFont val="Calibri"/>
        <family val="2"/>
      </rPr>
      <t xml:space="preserve"> [MFA Ukraine]. (n. d.). Uchast Ukrayiny u myrotvorchykh operatsiyakh pid provodom Alyansu. Retrieved on September 14, 2015 from http://nato.mfa.gov.ua/ua/ukraine-nato/contribution</t>
    </r>
  </si>
  <si>
    <r>
      <t xml:space="preserve">NATO Information and Documentation Centre in Ukraine (NIDC). </t>
    </r>
    <r>
      <rPr>
        <i/>
        <sz val="11"/>
        <color rgb="FF000000"/>
        <rFont val="Calibri"/>
        <family val="2"/>
      </rPr>
      <t>NATO Official Webpage.</t>
    </r>
    <r>
      <rPr>
        <sz val="11"/>
        <color rgb="FF000000"/>
        <rFont val="Calibri"/>
        <family val="2"/>
      </rPr>
      <t xml:space="preserve"> Retrieved on July 18, 2016 from https://www.nato.int/cps/en/natohq/topics_64610.htm</t>
    </r>
  </si>
  <si>
    <r>
      <t xml:space="preserve">NATO-Ukraine Action Plan </t>
    </r>
    <r>
      <rPr>
        <sz val="11"/>
        <color rgb="FF000000"/>
        <rFont val="Calibri"/>
        <family val="2"/>
      </rPr>
      <t>(</t>
    </r>
    <r>
      <rPr>
        <i/>
        <sz val="11"/>
        <color rgb="FF000000"/>
        <rFont val="Calibri"/>
        <family val="2"/>
      </rPr>
      <t>NUAP</t>
    </r>
    <r>
      <rPr>
        <sz val="11"/>
        <color rgb="FF000000"/>
        <rFont val="Calibri"/>
        <family val="2"/>
      </rPr>
      <t>). (2002). NATO-Ukraine Action Plan adopted in Prague on 22 November 2002. Retrieved on September 19, 2016 from http://www.nato.int/docu/basictxt/b021122a.htm</t>
    </r>
  </si>
  <si>
    <r>
      <t xml:space="preserve">NATO. (2005). NATO Launches ‘Intensified Dialogue’ with Ukraine. </t>
    </r>
    <r>
      <rPr>
        <i/>
        <sz val="11"/>
        <color rgb="FF000000"/>
        <rFont val="Calibri"/>
        <family val="2"/>
      </rPr>
      <t>NATO Official Webpage</t>
    </r>
    <r>
      <rPr>
        <sz val="11"/>
        <color rgb="FF000000"/>
        <rFont val="Calibri"/>
        <family val="2"/>
      </rPr>
      <t>. Retrieved on 14 July 2018 from http://www.nato.int/docu/update/2005/04-april/e0421b.htm.</t>
    </r>
  </si>
  <si>
    <r>
      <t xml:space="preserve">Rühle, M. (2015). NATO and the Ukraine Crisis. </t>
    </r>
    <r>
      <rPr>
        <i/>
        <sz val="11"/>
        <color rgb="FF000000"/>
        <rFont val="Calibri"/>
        <family val="2"/>
      </rPr>
      <t>American Foreign Policy Interests 37</t>
    </r>
    <r>
      <rPr>
        <sz val="11"/>
        <color rgb="FF000000"/>
        <rFont val="Calibri"/>
        <family val="2"/>
      </rPr>
      <t>, 80-86.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</si>
</sst>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6">
    <font>
      <sz val="12"/>
      <color theme="1"/>
      <name val="Calibri"/>
      <family val="2"/>
      <scheme val="minor"/>
    </font>
    <font>
      <sz val="11"/>
      <color theme="1"/>
      <name val="Calibri"/>
      <family val="2"/>
      <charset val="238"/>
      <scheme val="minor"/>
    </font>
    <font>
      <b/>
      <sz val="12"/>
      <color theme="1"/>
      <name val="Calibri"/>
      <family val="2"/>
      <scheme val="minor"/>
    </font>
    <font>
      <sz val="12"/>
      <color theme="1"/>
      <name val="Arial"/>
      <family val="2"/>
    </font>
    <font>
      <b/>
      <i/>
      <sz val="12"/>
      <color theme="1"/>
      <name val="Arial"/>
      <family val="2"/>
    </font>
    <font>
      <u/>
      <sz val="12"/>
      <color theme="10"/>
      <name val="Calibri"/>
      <family val="2"/>
      <scheme val="minor"/>
    </font>
    <font>
      <u/>
      <sz val="12"/>
      <color theme="11"/>
      <name val="Calibri"/>
      <family val="2"/>
      <scheme val="minor"/>
    </font>
    <font>
      <sz val="12"/>
      <color rgb="FF000000"/>
      <name val="Calibri"/>
      <family val="2"/>
      <scheme val="minor"/>
    </font>
    <font>
      <b/>
      <sz val="12"/>
      <color rgb="FF000000"/>
      <name val="Calibri"/>
      <family val="2"/>
      <scheme val="minor"/>
    </font>
    <font>
      <sz val="12"/>
      <color rgb="FFFF0000"/>
      <name val="Calibri"/>
      <family val="2"/>
      <scheme val="minor"/>
    </font>
    <font>
      <sz val="10"/>
      <color theme="1"/>
      <name val="Arial"/>
      <family val="2"/>
    </font>
    <font>
      <i/>
      <sz val="12"/>
      <color theme="1"/>
      <name val="Calibri"/>
      <family val="2"/>
      <scheme val="minor"/>
    </font>
    <font>
      <b/>
      <sz val="12"/>
      <color rgb="FF000000"/>
      <name val="Arial"/>
      <family val="2"/>
    </font>
    <font>
      <sz val="12"/>
      <color rgb="FF000000"/>
      <name val="Arial"/>
      <family val="2"/>
    </font>
    <font>
      <sz val="12"/>
      <color theme="1"/>
      <name val="Times New Roman"/>
      <family val="1"/>
    </font>
    <font>
      <b/>
      <sz val="12"/>
      <color rgb="FFFF0000"/>
      <name val="Calibri"/>
      <family val="2"/>
      <scheme val="minor"/>
    </font>
    <font>
      <b/>
      <i/>
      <sz val="12"/>
      <color theme="1"/>
      <name val="Calibri"/>
      <family val="2"/>
      <scheme val="minor"/>
    </font>
    <font>
      <sz val="10"/>
      <color rgb="FF000000"/>
      <name val="Tahoma"/>
      <family val="2"/>
    </font>
    <font>
      <b/>
      <sz val="10"/>
      <color rgb="FF000000"/>
      <name val="Tahoma"/>
      <family val="2"/>
    </font>
    <font>
      <sz val="11"/>
      <color theme="1"/>
      <name val="Calibri"/>
      <family val="2"/>
      <scheme val="minor"/>
    </font>
    <font>
      <i/>
      <sz val="11"/>
      <color theme="1"/>
      <name val="Calibri"/>
      <family val="2"/>
      <scheme val="minor"/>
    </font>
    <font>
      <sz val="12"/>
      <color rgb="FF000000"/>
      <name val="Calibri"/>
      <family val="2"/>
    </font>
    <font>
      <b/>
      <sz val="11"/>
      <color theme="1"/>
      <name val="Calibri"/>
      <family val="2"/>
      <scheme val="minor"/>
    </font>
    <font>
      <b/>
      <sz val="11"/>
      <color rgb="FFFF0000"/>
      <name val="Calibri"/>
      <family val="2"/>
      <scheme val="minor"/>
    </font>
    <font>
      <b/>
      <i/>
      <sz val="11"/>
      <color rgb="FFFF0000"/>
      <name val="Calibri"/>
      <family val="2"/>
      <scheme val="minor"/>
    </font>
    <font>
      <b/>
      <i/>
      <sz val="11"/>
      <color theme="1"/>
      <name val="Calibri"/>
      <family val="2"/>
      <scheme val="minor"/>
    </font>
    <font>
      <sz val="11"/>
      <color rgb="FF000000"/>
      <name val="Calibri"/>
      <family val="2"/>
      <scheme val="minor"/>
    </font>
    <font>
      <u/>
      <sz val="11"/>
      <color theme="1"/>
      <name val="Calibri"/>
      <family val="2"/>
      <scheme val="minor"/>
    </font>
    <font>
      <b/>
      <i/>
      <u/>
      <sz val="11"/>
      <color theme="1"/>
      <name val="Calibri"/>
      <family val="2"/>
      <scheme val="minor"/>
    </font>
    <font>
      <b/>
      <sz val="11"/>
      <color rgb="FF000000"/>
      <name val="Calibri"/>
      <family val="2"/>
      <scheme val="minor"/>
    </font>
    <font>
      <i/>
      <sz val="12"/>
      <color rgb="FF000000"/>
      <name val="Calibri"/>
      <family val="2"/>
      <scheme val="minor"/>
    </font>
    <font>
      <b/>
      <sz val="12"/>
      <color theme="0" tint="-0.34998626667073579"/>
      <name val="Calibri"/>
      <family val="2"/>
      <scheme val="minor"/>
    </font>
    <font>
      <b/>
      <sz val="12"/>
      <color rgb="FF000000"/>
      <name val="Calibri"/>
      <family val="2"/>
    </font>
    <font>
      <sz val="11"/>
      <color rgb="FFFF0000"/>
      <name val="Calibri"/>
      <family val="2"/>
      <charset val="238"/>
      <scheme val="minor"/>
    </font>
    <font>
      <b/>
      <sz val="11"/>
      <color theme="1"/>
      <name val="Calibri"/>
      <family val="2"/>
      <charset val="238"/>
      <scheme val="minor"/>
    </font>
    <font>
      <i/>
      <sz val="12"/>
      <color theme="1"/>
      <name val="Calibri"/>
      <family val="2"/>
      <charset val="238"/>
      <scheme val="minor"/>
    </font>
    <font>
      <sz val="12"/>
      <color theme="1"/>
      <name val="Calibri"/>
      <family val="2"/>
      <charset val="238"/>
      <scheme val="minor"/>
    </font>
    <font>
      <b/>
      <i/>
      <sz val="12"/>
      <color theme="1"/>
      <name val="Calibri"/>
      <family val="2"/>
      <charset val="238"/>
      <scheme val="minor"/>
    </font>
    <font>
      <b/>
      <sz val="12"/>
      <color theme="1"/>
      <name val="Calibri"/>
      <family val="2"/>
      <charset val="238"/>
      <scheme val="minor"/>
    </font>
    <font>
      <sz val="10"/>
      <name val="Arial"/>
      <family val="2"/>
      <charset val="238"/>
    </font>
    <font>
      <i/>
      <sz val="11"/>
      <name val="Calibri"/>
      <family val="2"/>
      <scheme val="minor"/>
    </font>
    <font>
      <sz val="8"/>
      <color rgb="FF222222"/>
      <name val="Arial"/>
      <family val="2"/>
      <charset val="238"/>
    </font>
    <font>
      <sz val="11"/>
      <name val="Calibri"/>
      <family val="2"/>
      <charset val="238"/>
      <scheme val="minor"/>
    </font>
    <font>
      <sz val="11"/>
      <name val="Calibri"/>
      <family val="2"/>
      <scheme val="minor"/>
    </font>
    <font>
      <b/>
      <sz val="11"/>
      <name val="Calibri"/>
      <family val="2"/>
      <charset val="238"/>
      <scheme val="minor"/>
    </font>
    <font>
      <b/>
      <sz val="11"/>
      <name val="Calibri"/>
      <family val="2"/>
      <scheme val="minor"/>
    </font>
    <font>
      <sz val="12"/>
      <name val="Calibri"/>
      <family val="2"/>
      <charset val="238"/>
      <scheme val="minor"/>
    </font>
    <font>
      <i/>
      <u/>
      <sz val="11"/>
      <name val="Calibri"/>
      <family val="2"/>
      <scheme val="minor"/>
    </font>
    <font>
      <sz val="19"/>
      <color rgb="FF049CCF"/>
      <name val="Arial"/>
      <family val="2"/>
    </font>
    <font>
      <sz val="10"/>
      <color rgb="FF464646"/>
      <name val="Arial"/>
      <family val="2"/>
    </font>
    <font>
      <sz val="10"/>
      <color rgb="FF049CCF"/>
      <name val="Arial"/>
      <family val="2"/>
    </font>
    <font>
      <i/>
      <u/>
      <sz val="11"/>
      <color theme="1"/>
      <name val="Calibri"/>
      <family val="2"/>
      <scheme val="minor"/>
    </font>
    <font>
      <sz val="11"/>
      <color rgb="FF000000"/>
      <name val="Calibri"/>
      <family val="2"/>
      <charset val="238"/>
    </font>
    <font>
      <sz val="11"/>
      <name val="Calibri"/>
      <family val="2"/>
      <charset val="238"/>
    </font>
    <font>
      <i/>
      <sz val="11"/>
      <name val="Calibri"/>
      <family val="2"/>
      <charset val="238"/>
    </font>
    <font>
      <b/>
      <i/>
      <sz val="11"/>
      <name val="Calibri"/>
      <family val="2"/>
      <charset val="238"/>
    </font>
    <font>
      <b/>
      <sz val="11"/>
      <name val="Calibri"/>
      <family val="2"/>
      <charset val="238"/>
    </font>
    <font>
      <i/>
      <u/>
      <sz val="11"/>
      <color theme="1"/>
      <name val="Calibri"/>
      <family val="2"/>
      <charset val="238"/>
      <scheme val="minor"/>
    </font>
    <font>
      <i/>
      <sz val="11"/>
      <color rgb="FF000000"/>
      <name val="Calibri"/>
      <family val="2"/>
      <charset val="238"/>
    </font>
    <font>
      <i/>
      <sz val="11"/>
      <name val="Symbol"/>
      <family val="1"/>
      <charset val="2"/>
    </font>
    <font>
      <i/>
      <vertAlign val="subscript"/>
      <sz val="11"/>
      <name val="Calibri"/>
      <family val="2"/>
      <charset val="238"/>
    </font>
    <font>
      <b/>
      <i/>
      <sz val="11"/>
      <color rgb="FFFF0000"/>
      <name val="Calibri"/>
      <family val="2"/>
      <charset val="238"/>
      <scheme val="minor"/>
    </font>
    <font>
      <i/>
      <sz val="11"/>
      <color theme="1"/>
      <name val="Calibri"/>
      <family val="2"/>
      <charset val="238"/>
      <scheme val="minor"/>
    </font>
    <font>
      <sz val="11"/>
      <color rgb="FFFF0000"/>
      <name val="Calibri"/>
      <family val="2"/>
      <charset val="238"/>
    </font>
    <font>
      <b/>
      <sz val="11"/>
      <color rgb="FFFF0000"/>
      <name val="Calibri"/>
      <family val="2"/>
      <charset val="238"/>
      <scheme val="minor"/>
    </font>
    <font>
      <i/>
      <sz val="11"/>
      <color rgb="FF000000"/>
      <name val="Calibri"/>
      <family val="2"/>
      <charset val="238"/>
      <scheme val="minor"/>
    </font>
    <font>
      <i/>
      <sz val="11"/>
      <color rgb="FFFF0000"/>
      <name val="Calibri"/>
      <family val="2"/>
      <charset val="238"/>
      <scheme val="minor"/>
    </font>
    <font>
      <sz val="11"/>
      <color rgb="FF000000"/>
      <name val="Calibri"/>
      <family val="2"/>
      <charset val="238"/>
      <scheme val="minor"/>
    </font>
    <font>
      <b/>
      <sz val="11"/>
      <color rgb="FF000000"/>
      <name val="Calibri"/>
      <family val="2"/>
      <charset val="238"/>
      <scheme val="minor"/>
    </font>
    <font>
      <b/>
      <i/>
      <sz val="11"/>
      <color rgb="FF000000"/>
      <name val="Calibri"/>
      <family val="2"/>
      <scheme val="minor"/>
    </font>
    <font>
      <i/>
      <sz val="11"/>
      <color rgb="FF000000"/>
      <name val="Calibri"/>
      <family val="2"/>
      <scheme val="minor"/>
    </font>
    <font>
      <i/>
      <sz val="11"/>
      <color rgb="FF000000"/>
      <name val="Calibri"/>
      <family val="2"/>
    </font>
    <font>
      <sz val="11"/>
      <color rgb="FF000000"/>
      <name val="Calibri"/>
      <family val="2"/>
    </font>
    <font>
      <sz val="11"/>
      <name val="Calibri"/>
      <family val="2"/>
    </font>
    <font>
      <i/>
      <sz val="11"/>
      <name val="Calibri"/>
      <family val="2"/>
    </font>
    <font>
      <sz val="11"/>
      <color theme="1"/>
      <name val="Calibri"/>
      <family val="2"/>
    </font>
  </fonts>
  <fills count="16">
    <fill>
      <patternFill patternType="none"/>
    </fill>
    <fill>
      <patternFill patternType="gray125"/>
    </fill>
    <fill>
      <patternFill patternType="solid">
        <fgColor rgb="FFFF0000"/>
        <bgColor indexed="64"/>
      </patternFill>
    </fill>
    <fill>
      <patternFill patternType="solid">
        <fgColor rgb="FF00B05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FFC000"/>
        <bgColor indexed="64"/>
      </patternFill>
    </fill>
    <fill>
      <patternFill patternType="solid">
        <fgColor rgb="FFFFFFFF"/>
        <bgColor indexed="64"/>
      </patternFill>
    </fill>
    <fill>
      <patternFill patternType="solid">
        <fgColor rgb="FF92D050"/>
        <bgColor indexed="64"/>
      </patternFill>
    </fill>
    <fill>
      <patternFill patternType="solid">
        <fgColor rgb="FF7030A0"/>
        <bgColor indexed="64"/>
      </patternFill>
    </fill>
    <fill>
      <patternFill patternType="solid">
        <fgColor rgb="FF00B0F0"/>
        <bgColor indexed="64"/>
      </patternFill>
    </fill>
    <fill>
      <patternFill patternType="solid">
        <fgColor rgb="FFFF8926"/>
        <bgColor indexed="64"/>
      </patternFill>
    </fill>
    <fill>
      <patternFill patternType="solid">
        <fgColor theme="5"/>
        <bgColor indexed="64"/>
      </patternFill>
    </fill>
    <fill>
      <patternFill patternType="solid">
        <fgColor theme="0" tint="-0.14999847407452621"/>
        <bgColor indexed="64"/>
      </patternFill>
    </fill>
    <fill>
      <patternFill patternType="solid">
        <fgColor rgb="FFD9D9D9"/>
        <bgColor rgb="FF000000"/>
      </patternFill>
    </fill>
    <fill>
      <patternFill patternType="solid">
        <fgColor rgb="FFFFFF00"/>
        <bgColor rgb="FFFFFF00"/>
      </patternFill>
    </fill>
  </fills>
  <borders count="15">
    <border>
      <left/>
      <right/>
      <top/>
      <bottom/>
      <diagonal/>
    </border>
    <border>
      <left style="thick">
        <color rgb="FF000000"/>
      </left>
      <right style="thick">
        <color rgb="FF000000"/>
      </right>
      <top style="thick">
        <color rgb="FF000000"/>
      </top>
      <bottom/>
      <diagonal/>
    </border>
    <border>
      <left style="thick">
        <color rgb="FF000000"/>
      </left>
      <right style="thick">
        <color rgb="FF000000"/>
      </right>
      <top/>
      <bottom/>
      <diagonal/>
    </border>
    <border>
      <left/>
      <right style="medium">
        <color rgb="FF000000"/>
      </right>
      <top style="thick">
        <color rgb="FF000000"/>
      </top>
      <bottom style="medium">
        <color rgb="FF000000"/>
      </bottom>
      <diagonal/>
    </border>
    <border>
      <left/>
      <right/>
      <top style="thick">
        <color rgb="FF000000"/>
      </top>
      <bottom style="medium">
        <color rgb="FF000000"/>
      </bottom>
      <diagonal/>
    </border>
    <border>
      <left/>
      <right style="medium">
        <color rgb="FF000000"/>
      </right>
      <top/>
      <bottom style="thick">
        <color rgb="FF000000"/>
      </bottom>
      <diagonal/>
    </border>
    <border>
      <left/>
      <right style="medium">
        <color rgb="FF000000"/>
      </right>
      <top style="medium">
        <color rgb="FF000000"/>
      </top>
      <bottom style="thick">
        <color rgb="FF000000"/>
      </bottom>
      <diagonal/>
    </border>
    <border>
      <left/>
      <right style="thick">
        <color rgb="FF000000"/>
      </right>
      <top style="medium">
        <color rgb="FF000000"/>
      </top>
      <bottom style="thick">
        <color rgb="FF000000"/>
      </bottom>
      <diagonal/>
    </border>
    <border>
      <left/>
      <right style="medium">
        <color rgb="FF000000"/>
      </right>
      <top/>
      <bottom/>
      <diagonal/>
    </border>
    <border>
      <left/>
      <right style="thick">
        <color rgb="FF000000"/>
      </right>
      <top/>
      <bottom/>
      <diagonal/>
    </border>
    <border>
      <left style="thick">
        <color rgb="FF000000"/>
      </left>
      <right style="thick">
        <color rgb="FF000000"/>
      </right>
      <top/>
      <bottom style="thick">
        <color rgb="FF000000"/>
      </bottom>
      <diagonal/>
    </border>
    <border>
      <left/>
      <right style="thick">
        <color rgb="FF000000"/>
      </right>
      <top/>
      <bottom style="thick">
        <color rgb="FF000000"/>
      </bottom>
      <diagonal/>
    </border>
    <border>
      <left/>
      <right/>
      <top/>
      <bottom style="thick">
        <color rgb="FF000000"/>
      </bottom>
      <diagonal/>
    </border>
    <border>
      <left style="thick">
        <color rgb="FF000000"/>
      </left>
      <right/>
      <top style="thick">
        <color rgb="FF000000"/>
      </top>
      <bottom style="medium">
        <color rgb="FF000000"/>
      </bottom>
      <diagonal/>
    </border>
    <border>
      <left/>
      <right/>
      <top style="thick">
        <color rgb="FF000000"/>
      </top>
      <bottom/>
      <diagonal/>
    </border>
  </borders>
  <cellStyleXfs count="1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21" fillId="0" borderId="0"/>
    <xf numFmtId="0" fontId="39" fillId="0" borderId="0">
      <alignment vertical="center"/>
    </xf>
  </cellStyleXfs>
  <cellXfs count="228">
    <xf numFmtId="0" fontId="0" fillId="0" borderId="0" xfId="0"/>
    <xf numFmtId="0" fontId="2" fillId="0" borderId="0" xfId="0" applyFont="1"/>
    <xf numFmtId="0" fontId="0" fillId="0" borderId="0" xfId="0" applyFill="1"/>
    <xf numFmtId="0" fontId="3" fillId="0" borderId="0" xfId="0" applyFont="1"/>
    <xf numFmtId="0" fontId="0" fillId="3" borderId="0" xfId="0" applyFill="1"/>
    <xf numFmtId="0" fontId="0" fillId="4" borderId="0" xfId="0" applyFill="1"/>
    <xf numFmtId="0" fontId="0" fillId="5" borderId="0" xfId="0" applyFill="1"/>
    <xf numFmtId="0" fontId="0" fillId="0" borderId="0" xfId="0" applyAlignment="1">
      <alignment horizontal="center" wrapText="1"/>
    </xf>
    <xf numFmtId="0" fontId="0" fillId="5" borderId="0" xfId="0" applyFill="1" applyAlignment="1">
      <alignment horizontal="center" wrapText="1"/>
    </xf>
    <xf numFmtId="0" fontId="10" fillId="0" borderId="0" xfId="0" applyFont="1" applyAlignment="1">
      <alignment vertical="center"/>
    </xf>
    <xf numFmtId="0" fontId="9" fillId="0" borderId="0" xfId="0" applyFont="1"/>
    <xf numFmtId="0" fontId="13" fillId="7" borderId="5" xfId="0" applyFont="1" applyFill="1" applyBorder="1" applyAlignment="1">
      <alignment horizontal="center" vertical="center" wrapText="1"/>
    </xf>
    <xf numFmtId="0" fontId="13" fillId="7" borderId="6" xfId="0" applyFont="1" applyFill="1" applyBorder="1" applyAlignment="1">
      <alignment horizontal="center" vertical="center" wrapText="1"/>
    </xf>
    <xf numFmtId="0" fontId="13" fillId="7" borderId="7" xfId="0" applyFont="1" applyFill="1" applyBorder="1" applyAlignment="1">
      <alignment horizontal="center" vertical="center" wrapText="1"/>
    </xf>
    <xf numFmtId="0" fontId="13" fillId="7" borderId="1" xfId="0" applyFont="1" applyFill="1" applyBorder="1" applyAlignment="1">
      <alignment vertical="center" wrapText="1"/>
    </xf>
    <xf numFmtId="0" fontId="13" fillId="7" borderId="8" xfId="0" applyFont="1" applyFill="1" applyBorder="1" applyAlignment="1">
      <alignment horizontal="right" vertical="center" wrapText="1"/>
    </xf>
    <xf numFmtId="0" fontId="13" fillId="7" borderId="2" xfId="0" applyFont="1" applyFill="1" applyBorder="1" applyAlignment="1">
      <alignment vertical="center" wrapText="1"/>
    </xf>
    <xf numFmtId="0" fontId="13" fillId="7" borderId="10" xfId="0" applyFont="1" applyFill="1" applyBorder="1" applyAlignment="1">
      <alignment vertical="center" wrapText="1"/>
    </xf>
    <xf numFmtId="0" fontId="13" fillId="7" borderId="5" xfId="0" applyFont="1" applyFill="1" applyBorder="1" applyAlignment="1">
      <alignment horizontal="right" vertical="center" wrapText="1"/>
    </xf>
    <xf numFmtId="0" fontId="13" fillId="7" borderId="11" xfId="0" applyFont="1" applyFill="1" applyBorder="1" applyAlignment="1">
      <alignment horizontal="right" vertical="center" wrapText="1"/>
    </xf>
    <xf numFmtId="0" fontId="13" fillId="8" borderId="8" xfId="0" applyFont="1" applyFill="1" applyBorder="1" applyAlignment="1">
      <alignment horizontal="right" vertical="center" wrapText="1"/>
    </xf>
    <xf numFmtId="0" fontId="0" fillId="8" borderId="0" xfId="0" applyFill="1"/>
    <xf numFmtId="0" fontId="9" fillId="8" borderId="0" xfId="0" applyFont="1" applyFill="1"/>
    <xf numFmtId="0" fontId="13" fillId="9" borderId="9" xfId="0" applyFont="1" applyFill="1" applyBorder="1" applyAlignment="1">
      <alignment horizontal="right" vertical="center" wrapText="1"/>
    </xf>
    <xf numFmtId="0" fontId="0" fillId="9" borderId="0" xfId="0" applyFill="1"/>
    <xf numFmtId="0" fontId="9" fillId="9" borderId="0" xfId="0" applyFont="1" applyFill="1"/>
    <xf numFmtId="0" fontId="13" fillId="10" borderId="9" xfId="0" applyFont="1" applyFill="1" applyBorder="1" applyAlignment="1">
      <alignment horizontal="right" vertical="center" wrapText="1"/>
    </xf>
    <xf numFmtId="0" fontId="0" fillId="10" borderId="0" xfId="0" applyFill="1"/>
    <xf numFmtId="0" fontId="9" fillId="10" borderId="0" xfId="0" applyFont="1" applyFill="1"/>
    <xf numFmtId="0" fontId="0" fillId="11" borderId="0" xfId="0" applyFill="1"/>
    <xf numFmtId="0" fontId="15" fillId="0" borderId="0" xfId="0" applyFont="1"/>
    <xf numFmtId="0" fontId="7" fillId="0" borderId="0" xfId="0" applyFont="1"/>
    <xf numFmtId="0" fontId="4" fillId="0" borderId="0" xfId="0" applyFont="1" applyAlignment="1">
      <alignment horizontal="center"/>
    </xf>
    <xf numFmtId="0" fontId="0" fillId="0" borderId="0" xfId="0" applyAlignment="1">
      <alignment horizontal="center"/>
    </xf>
    <xf numFmtId="0" fontId="7" fillId="0" borderId="0" xfId="0" applyFont="1" applyAlignment="1">
      <alignment horizontal="center" vertical="center" wrapText="1"/>
    </xf>
    <xf numFmtId="0" fontId="0" fillId="0" borderId="0" xfId="0" applyAlignment="1">
      <alignment horizontal="center" vertical="center" wrapText="1"/>
    </xf>
    <xf numFmtId="0" fontId="0" fillId="0" borderId="0" xfId="0" applyFont="1"/>
    <xf numFmtId="0" fontId="0" fillId="5" borderId="0" xfId="0" applyFont="1" applyFill="1"/>
    <xf numFmtId="0" fontId="0" fillId="0" borderId="0" xfId="0" applyFont="1" applyAlignment="1">
      <alignment horizontal="center"/>
    </xf>
    <xf numFmtId="0" fontId="16" fillId="0" borderId="0" xfId="0" applyFont="1" applyAlignment="1">
      <alignment horizontal="center"/>
    </xf>
    <xf numFmtId="0" fontId="11" fillId="3" borderId="0" xfId="0" applyFont="1" applyFill="1" applyAlignment="1">
      <alignment horizontal="center" vertical="center"/>
    </xf>
    <xf numFmtId="0" fontId="8" fillId="0" borderId="0" xfId="0" applyFont="1"/>
    <xf numFmtId="0" fontId="0" fillId="4" borderId="0" xfId="0" applyFill="1" applyAlignment="1">
      <alignment horizontal="center" vertical="center" wrapText="1"/>
    </xf>
    <xf numFmtId="0" fontId="11" fillId="0" borderId="0" xfId="0" applyFont="1" applyFill="1"/>
    <xf numFmtId="0" fontId="19" fillId="0" borderId="0" xfId="0" applyFont="1" applyAlignment="1">
      <alignment horizontal="right"/>
    </xf>
    <xf numFmtId="0" fontId="20" fillId="0" borderId="0" xfId="0" applyFont="1" applyFill="1" applyAlignment="1"/>
    <xf numFmtId="0" fontId="22" fillId="0" borderId="0" xfId="0" applyFont="1"/>
    <xf numFmtId="0" fontId="23" fillId="0" borderId="0" xfId="0" applyFont="1"/>
    <xf numFmtId="0" fontId="19" fillId="0" borderId="0" xfId="0" applyFont="1"/>
    <xf numFmtId="0" fontId="19" fillId="0" borderId="0" xfId="0" applyFont="1" applyFill="1"/>
    <xf numFmtId="0" fontId="22" fillId="3" borderId="0" xfId="0" applyFont="1" applyFill="1"/>
    <xf numFmtId="0" fontId="19" fillId="3" borderId="0" xfId="0" applyFont="1" applyFill="1"/>
    <xf numFmtId="0" fontId="22" fillId="0" borderId="0" xfId="0" applyFont="1" applyAlignment="1">
      <alignment horizontal="right"/>
    </xf>
    <xf numFmtId="0" fontId="25" fillId="0" borderId="0" xfId="0" applyFont="1"/>
    <xf numFmtId="0" fontId="25" fillId="0" borderId="0" xfId="0" applyFont="1" applyFill="1"/>
    <xf numFmtId="0" fontId="20" fillId="0" borderId="0" xfId="0" applyFont="1" applyFill="1"/>
    <xf numFmtId="0" fontId="20" fillId="0" borderId="0" xfId="0" applyFont="1"/>
    <xf numFmtId="0" fontId="22" fillId="6" borderId="0" xfId="0" applyFont="1" applyFill="1"/>
    <xf numFmtId="0" fontId="19" fillId="4" borderId="0" xfId="0" applyFont="1" applyFill="1"/>
    <xf numFmtId="0" fontId="26" fillId="0" borderId="0" xfId="0" applyFont="1" applyFill="1"/>
    <xf numFmtId="0" fontId="26" fillId="0" borderId="0" xfId="0" applyFont="1"/>
    <xf numFmtId="0" fontId="22" fillId="11" borderId="0" xfId="0" applyFont="1" applyFill="1"/>
    <xf numFmtId="0" fontId="27" fillId="0" borderId="0" xfId="0" applyFont="1"/>
    <xf numFmtId="0" fontId="19" fillId="11" borderId="0" xfId="0" applyFont="1" applyFill="1"/>
    <xf numFmtId="0" fontId="19" fillId="0" borderId="0" xfId="9" applyFont="1"/>
    <xf numFmtId="0" fontId="22" fillId="12" borderId="0" xfId="0" applyFont="1" applyFill="1"/>
    <xf numFmtId="0" fontId="23" fillId="0" borderId="0" xfId="0" applyFont="1" applyAlignment="1">
      <alignment horizontal="right"/>
    </xf>
    <xf numFmtId="0" fontId="28" fillId="0" borderId="0" xfId="0" applyFont="1"/>
    <xf numFmtId="0" fontId="26" fillId="7" borderId="5" xfId="0" applyFont="1" applyFill="1" applyBorder="1" applyAlignment="1">
      <alignment horizontal="center" vertical="center" wrapText="1"/>
    </xf>
    <xf numFmtId="0" fontId="26" fillId="7" borderId="7" xfId="0" applyFont="1" applyFill="1" applyBorder="1" applyAlignment="1">
      <alignment horizontal="center" vertical="center" wrapText="1"/>
    </xf>
    <xf numFmtId="0" fontId="26" fillId="7" borderId="1" xfId="0" applyFont="1" applyFill="1" applyBorder="1" applyAlignment="1">
      <alignment vertical="center" wrapText="1"/>
    </xf>
    <xf numFmtId="0" fontId="26" fillId="7" borderId="8" xfId="0" applyFont="1" applyFill="1" applyBorder="1" applyAlignment="1">
      <alignment horizontal="right" vertical="center" wrapText="1"/>
    </xf>
    <xf numFmtId="0" fontId="26" fillId="9" borderId="9" xfId="0" applyFont="1" applyFill="1" applyBorder="1" applyAlignment="1">
      <alignment horizontal="right" vertical="center" wrapText="1"/>
    </xf>
    <xf numFmtId="0" fontId="26" fillId="7" borderId="10" xfId="0" applyFont="1" applyFill="1" applyBorder="1" applyAlignment="1">
      <alignment vertical="center" wrapText="1"/>
    </xf>
    <xf numFmtId="0" fontId="26" fillId="7" borderId="5" xfId="0" applyFont="1" applyFill="1" applyBorder="1" applyAlignment="1">
      <alignment horizontal="right" vertical="center" wrapText="1"/>
    </xf>
    <xf numFmtId="0" fontId="26" fillId="7" borderId="11" xfId="0" applyFont="1" applyFill="1" applyBorder="1" applyAlignment="1">
      <alignment horizontal="right" vertical="center" wrapText="1"/>
    </xf>
    <xf numFmtId="0" fontId="22" fillId="0" borderId="0" xfId="0" applyFont="1" applyFill="1"/>
    <xf numFmtId="0" fontId="24" fillId="0" borderId="0" xfId="0" applyFont="1"/>
    <xf numFmtId="0" fontId="30" fillId="14" borderId="0" xfId="0" applyFont="1" applyFill="1"/>
    <xf numFmtId="0" fontId="2" fillId="0" borderId="0" xfId="0" applyFont="1" applyFill="1"/>
    <xf numFmtId="0" fontId="31" fillId="0" borderId="0" xfId="0" applyFont="1"/>
    <xf numFmtId="0" fontId="32" fillId="0" borderId="0" xfId="0" applyFont="1"/>
    <xf numFmtId="0" fontId="21" fillId="0" borderId="0" xfId="0" applyFont="1" applyAlignment="1">
      <alignment horizontal="center" vertical="center" wrapText="1"/>
    </xf>
    <xf numFmtId="0" fontId="0" fillId="15" borderId="0" xfId="0" applyFont="1" applyFill="1" applyBorder="1"/>
    <xf numFmtId="0" fontId="36" fillId="0" borderId="0" xfId="0" applyFont="1"/>
    <xf numFmtId="0" fontId="37" fillId="0" borderId="0" xfId="0" applyFont="1"/>
    <xf numFmtId="0" fontId="35" fillId="0" borderId="0" xfId="0" applyFont="1"/>
    <xf numFmtId="0" fontId="37" fillId="0" borderId="0" xfId="0" applyFont="1" applyAlignment="1">
      <alignment horizontal="center" vertical="center" wrapText="1"/>
    </xf>
    <xf numFmtId="0" fontId="36" fillId="0" borderId="0" xfId="0" applyFont="1" applyAlignment="1">
      <alignment horizontal="center" vertical="center" wrapText="1"/>
    </xf>
    <xf numFmtId="0" fontId="37" fillId="0" borderId="0" xfId="0" applyFont="1" applyAlignment="1">
      <alignment horizontal="center"/>
    </xf>
    <xf numFmtId="0" fontId="38" fillId="0" borderId="0" xfId="0" applyFont="1"/>
    <xf numFmtId="0" fontId="37" fillId="2" borderId="0" xfId="0" applyFont="1" applyFill="1"/>
    <xf numFmtId="0" fontId="36" fillId="11" borderId="0" xfId="0" applyFont="1" applyFill="1"/>
    <xf numFmtId="0" fontId="36" fillId="6" borderId="0" xfId="0" applyFont="1" applyFill="1"/>
    <xf numFmtId="0" fontId="39" fillId="0" borderId="0" xfId="10">
      <alignment vertical="center"/>
    </xf>
    <xf numFmtId="0" fontId="34" fillId="2" borderId="0" xfId="10" applyFont="1" applyFill="1" applyAlignment="1">
      <alignment horizontal="center"/>
    </xf>
    <xf numFmtId="0" fontId="34" fillId="0" borderId="0" xfId="10" applyFont="1" applyFill="1" applyAlignment="1">
      <alignment horizontal="center"/>
    </xf>
    <xf numFmtId="0" fontId="22" fillId="0" borderId="0" xfId="10" applyFont="1" applyFill="1" applyAlignment="1">
      <alignment horizontal="center"/>
    </xf>
    <xf numFmtId="0" fontId="25" fillId="0" borderId="0" xfId="10" applyFont="1" applyFill="1" applyBorder="1" applyAlignment="1">
      <alignment horizontal="center" vertical="center"/>
    </xf>
    <xf numFmtId="0" fontId="41" fillId="0" borderId="0" xfId="10" applyFont="1">
      <alignment vertical="center"/>
    </xf>
    <xf numFmtId="0" fontId="43" fillId="0" borderId="0" xfId="10" applyFont="1" applyFill="1" applyBorder="1" applyAlignment="1">
      <alignment horizontal="left" vertical="center"/>
    </xf>
    <xf numFmtId="0" fontId="34" fillId="0" borderId="0" xfId="10" applyFont="1" applyFill="1" applyBorder="1" applyAlignment="1">
      <alignment horizontal="left" vertical="center" wrapText="1"/>
    </xf>
    <xf numFmtId="0" fontId="22" fillId="0" borderId="0" xfId="10" applyFont="1" applyFill="1" applyBorder="1" applyAlignment="1">
      <alignment horizontal="left" vertical="center"/>
    </xf>
    <xf numFmtId="0" fontId="38" fillId="0" borderId="0" xfId="10" applyFont="1" applyFill="1" applyBorder="1" applyAlignment="1">
      <alignment horizontal="left" vertical="center" wrapText="1"/>
    </xf>
    <xf numFmtId="0" fontId="43" fillId="0" borderId="0" xfId="10" applyFont="1" applyAlignment="1">
      <alignment horizontal="left"/>
    </xf>
    <xf numFmtId="0" fontId="42" fillId="0" borderId="0" xfId="10" applyFont="1" applyAlignment="1">
      <alignment vertical="center"/>
    </xf>
    <xf numFmtId="0" fontId="46" fillId="0" borderId="0" xfId="10" applyFont="1">
      <alignment vertical="center"/>
    </xf>
    <xf numFmtId="0" fontId="43" fillId="0" borderId="0" xfId="10" applyFont="1" applyFill="1" applyBorder="1" applyAlignment="1">
      <alignment horizontal="left" vertical="center" wrapText="1"/>
    </xf>
    <xf numFmtId="0" fontId="22" fillId="0" borderId="0" xfId="10" applyFont="1" applyAlignment="1">
      <alignment wrapText="1"/>
    </xf>
    <xf numFmtId="0" fontId="38" fillId="0" borderId="0" xfId="10" applyFont="1" applyFill="1" applyBorder="1" applyAlignment="1">
      <alignment horizontal="left" vertical="center"/>
    </xf>
    <xf numFmtId="0" fontId="43" fillId="0" borderId="0" xfId="10" applyFont="1" applyAlignment="1"/>
    <xf numFmtId="0" fontId="42" fillId="0" borderId="0" xfId="10" applyFont="1" applyAlignment="1"/>
    <xf numFmtId="0" fontId="19" fillId="0" borderId="0" xfId="10" applyFont="1" applyAlignment="1"/>
    <xf numFmtId="0" fontId="47" fillId="0" borderId="0" xfId="10" applyFont="1" applyAlignment="1"/>
    <xf numFmtId="0" fontId="48" fillId="0" borderId="0" xfId="10" applyFont="1" applyAlignment="1"/>
    <xf numFmtId="0" fontId="49" fillId="0" borderId="0" xfId="10" applyFont="1" applyAlignment="1">
      <alignment wrapText="1"/>
    </xf>
    <xf numFmtId="0" fontId="39" fillId="2" borderId="0" xfId="10" applyFill="1" applyAlignment="1"/>
    <xf numFmtId="0" fontId="51" fillId="0" borderId="0" xfId="0" applyFont="1"/>
    <xf numFmtId="0" fontId="22" fillId="0" borderId="0" xfId="0" applyFont="1" applyAlignment="1">
      <alignment horizontal="left"/>
    </xf>
    <xf numFmtId="0" fontId="51" fillId="0" borderId="0" xfId="0" applyFont="1" applyAlignment="1"/>
    <xf numFmtId="0" fontId="43" fillId="0" borderId="0" xfId="0" applyFont="1" applyAlignment="1">
      <alignment vertical="center"/>
    </xf>
    <xf numFmtId="0" fontId="52" fillId="0" borderId="0" xfId="0" applyFont="1" applyFill="1" applyAlignment="1">
      <alignment vertical="center"/>
    </xf>
    <xf numFmtId="0" fontId="43" fillId="0" borderId="0" xfId="0" applyFont="1" applyAlignment="1">
      <alignment vertical="center" wrapText="1"/>
    </xf>
    <xf numFmtId="0" fontId="53" fillId="0" borderId="0" xfId="0" applyFont="1" applyFill="1" applyAlignment="1">
      <alignment horizontal="left" vertical="center"/>
    </xf>
    <xf numFmtId="0" fontId="57" fillId="0" borderId="0" xfId="0" applyFont="1" applyFill="1" applyAlignment="1"/>
    <xf numFmtId="0" fontId="54" fillId="0" borderId="0" xfId="0" applyFont="1" applyFill="1" applyAlignment="1">
      <alignment horizontal="justify" vertical="center"/>
    </xf>
    <xf numFmtId="0" fontId="52" fillId="0" borderId="0" xfId="0" applyFont="1" applyFill="1" applyAlignment="1">
      <alignment horizontal="left" vertical="center"/>
    </xf>
    <xf numFmtId="0" fontId="42" fillId="0" borderId="0" xfId="0" applyFont="1" applyFill="1" applyAlignment="1">
      <alignment horizontal="left" vertical="center"/>
    </xf>
    <xf numFmtId="0" fontId="43" fillId="0" borderId="0" xfId="0" applyFont="1" applyFill="1" applyAlignment="1">
      <alignment horizontal="left" vertical="center" wrapText="1"/>
    </xf>
    <xf numFmtId="0" fontId="58" fillId="0" borderId="0" xfId="0" applyFont="1" applyFill="1" applyAlignment="1">
      <alignment horizontal="left" vertical="center" wrapText="1"/>
    </xf>
    <xf numFmtId="0" fontId="43" fillId="0" borderId="0" xfId="0" applyFont="1" applyFill="1" applyAlignment="1">
      <alignment horizontal="left" vertical="center"/>
    </xf>
    <xf numFmtId="0" fontId="43" fillId="0" borderId="0" xfId="0" applyFont="1" applyFill="1" applyAlignment="1">
      <alignment vertical="center" wrapText="1"/>
    </xf>
    <xf numFmtId="0" fontId="53" fillId="0" borderId="0" xfId="0" applyFont="1" applyFill="1" applyAlignment="1">
      <alignment vertical="center"/>
    </xf>
    <xf numFmtId="0" fontId="43" fillId="0" borderId="0" xfId="0" applyFont="1" applyFill="1" applyAlignment="1">
      <alignment vertical="center"/>
    </xf>
    <xf numFmtId="0" fontId="61" fillId="0" borderId="0" xfId="0" applyFont="1" applyAlignment="1">
      <alignment vertical="center"/>
    </xf>
    <xf numFmtId="0" fontId="1" fillId="0" borderId="0" xfId="0" applyFont="1"/>
    <xf numFmtId="0" fontId="62" fillId="13" borderId="0" xfId="0" applyFont="1" applyFill="1"/>
    <xf numFmtId="0" fontId="44" fillId="0" borderId="0" xfId="0" applyFont="1" applyAlignment="1">
      <alignment vertical="center"/>
    </xf>
    <xf numFmtId="0" fontId="44" fillId="0" borderId="0" xfId="0" applyFont="1" applyFill="1" applyAlignment="1">
      <alignment horizontal="center" vertical="center"/>
    </xf>
    <xf numFmtId="0" fontId="61" fillId="13" borderId="0" xfId="0" applyFont="1" applyFill="1"/>
    <xf numFmtId="0" fontId="33" fillId="0" borderId="0" xfId="0" applyFont="1"/>
    <xf numFmtId="0" fontId="34" fillId="0" borderId="0" xfId="0" applyFont="1" applyFill="1" applyAlignment="1">
      <alignment vertical="center"/>
    </xf>
    <xf numFmtId="9" fontId="1" fillId="0" borderId="0" xfId="0" applyNumberFormat="1" applyFont="1" applyFill="1" applyBorder="1" applyAlignment="1">
      <alignment horizontal="center" vertical="center"/>
    </xf>
    <xf numFmtId="0" fontId="12" fillId="0" borderId="0" xfId="0" applyFont="1" applyFill="1" applyBorder="1" applyAlignment="1">
      <alignment horizontal="center" vertical="center" wrapText="1"/>
    </xf>
    <xf numFmtId="0" fontId="1" fillId="0" borderId="0" xfId="0" applyFont="1" applyFill="1"/>
    <xf numFmtId="0" fontId="61" fillId="0" borderId="0" xfId="0" applyFont="1" applyFill="1"/>
    <xf numFmtId="0" fontId="33" fillId="0" borderId="0" xfId="0" applyFont="1" applyFill="1"/>
    <xf numFmtId="0" fontId="13" fillId="0" borderId="0" xfId="0" applyFont="1" applyFill="1" applyBorder="1" applyAlignment="1">
      <alignment horizontal="center" vertical="center" wrapText="1"/>
    </xf>
    <xf numFmtId="0" fontId="13" fillId="0" borderId="0" xfId="0" applyFont="1" applyFill="1" applyBorder="1" applyAlignment="1">
      <alignment horizontal="right" vertical="center" wrapText="1"/>
    </xf>
    <xf numFmtId="0" fontId="13" fillId="0" borderId="0" xfId="0" applyFont="1" applyFill="1" applyBorder="1" applyAlignment="1">
      <alignment vertical="center" wrapText="1"/>
    </xf>
    <xf numFmtId="0" fontId="63" fillId="0" borderId="0" xfId="0" applyFont="1" applyAlignment="1">
      <alignment vertical="center"/>
    </xf>
    <xf numFmtId="0" fontId="64" fillId="0" borderId="0" xfId="0" applyFont="1"/>
    <xf numFmtId="0" fontId="61" fillId="0" borderId="0" xfId="0" applyFont="1"/>
    <xf numFmtId="0" fontId="65" fillId="14" borderId="0" xfId="0" applyFont="1" applyFill="1"/>
    <xf numFmtId="0" fontId="62" fillId="0" borderId="0" xfId="0" applyFont="1" applyFill="1"/>
    <xf numFmtId="0" fontId="61" fillId="0" borderId="0" xfId="0" applyFont="1" applyFill="1" applyAlignment="1">
      <alignment vertical="center"/>
    </xf>
    <xf numFmtId="0" fontId="34" fillId="0" borderId="0" xfId="0" applyFont="1"/>
    <xf numFmtId="0" fontId="66" fillId="0" borderId="0" xfId="0" applyFont="1"/>
    <xf numFmtId="0" fontId="1" fillId="3" borderId="0" xfId="0" applyFont="1" applyFill="1"/>
    <xf numFmtId="0" fontId="67" fillId="7" borderId="5" xfId="0" applyFont="1" applyFill="1" applyBorder="1" applyAlignment="1">
      <alignment horizontal="center" vertical="center" wrapText="1"/>
    </xf>
    <xf numFmtId="0" fontId="67" fillId="7" borderId="6" xfId="0" applyFont="1" applyFill="1" applyBorder="1" applyAlignment="1">
      <alignment horizontal="center" vertical="center" wrapText="1"/>
    </xf>
    <xf numFmtId="0" fontId="67" fillId="7" borderId="7" xfId="0" applyFont="1" applyFill="1" applyBorder="1" applyAlignment="1">
      <alignment horizontal="center" vertical="center" wrapText="1"/>
    </xf>
    <xf numFmtId="0" fontId="67" fillId="7" borderId="1" xfId="0" applyFont="1" applyFill="1" applyBorder="1" applyAlignment="1">
      <alignment vertical="center" wrapText="1"/>
    </xf>
    <xf numFmtId="0" fontId="67" fillId="7" borderId="8" xfId="0" applyFont="1" applyFill="1" applyBorder="1" applyAlignment="1">
      <alignment horizontal="right" vertical="center" wrapText="1"/>
    </xf>
    <xf numFmtId="0" fontId="67" fillId="10" borderId="9" xfId="0" applyFont="1" applyFill="1" applyBorder="1" applyAlignment="1">
      <alignment horizontal="right" vertical="center" wrapText="1"/>
    </xf>
    <xf numFmtId="0" fontId="1" fillId="8" borderId="0" xfId="0" applyFont="1" applyFill="1"/>
    <xf numFmtId="0" fontId="33" fillId="8" borderId="0" xfId="0" applyFont="1" applyFill="1"/>
    <xf numFmtId="0" fontId="1" fillId="4" borderId="0" xfId="0" applyFont="1" applyFill="1"/>
    <xf numFmtId="0" fontId="67" fillId="7" borderId="2" xfId="0" applyFont="1" applyFill="1" applyBorder="1" applyAlignment="1">
      <alignment vertical="center" wrapText="1"/>
    </xf>
    <xf numFmtId="0" fontId="67" fillId="8" borderId="8" xfId="0" applyFont="1" applyFill="1" applyBorder="1" applyAlignment="1">
      <alignment horizontal="right" vertical="center" wrapText="1"/>
    </xf>
    <xf numFmtId="0" fontId="67" fillId="9" borderId="9" xfId="0" applyFont="1" applyFill="1" applyBorder="1" applyAlignment="1">
      <alignment horizontal="right" vertical="center" wrapText="1"/>
    </xf>
    <xf numFmtId="0" fontId="1" fillId="9" borderId="0" xfId="0" applyFont="1" applyFill="1"/>
    <xf numFmtId="0" fontId="33" fillId="9" borderId="0" xfId="0" applyFont="1" applyFill="1"/>
    <xf numFmtId="0" fontId="67" fillId="7" borderId="10" xfId="0" applyFont="1" applyFill="1" applyBorder="1" applyAlignment="1">
      <alignment vertical="center" wrapText="1"/>
    </xf>
    <xf numFmtId="0" fontId="67" fillId="7" borderId="5" xfId="0" applyFont="1" applyFill="1" applyBorder="1" applyAlignment="1">
      <alignment horizontal="right" vertical="center" wrapText="1"/>
    </xf>
    <xf numFmtId="0" fontId="67" fillId="7" borderId="11" xfId="0" applyFont="1" applyFill="1" applyBorder="1" applyAlignment="1">
      <alignment horizontal="right" vertical="center" wrapText="1"/>
    </xf>
    <xf numFmtId="0" fontId="1" fillId="10" borderId="0" xfId="0" applyFont="1" applyFill="1"/>
    <xf numFmtId="0" fontId="33" fillId="10" borderId="0" xfId="0" applyFont="1" applyFill="1"/>
    <xf numFmtId="0" fontId="68" fillId="0" borderId="0" xfId="0" applyFont="1" applyFill="1" applyBorder="1" applyAlignment="1">
      <alignment horizontal="center" vertical="center" wrapText="1"/>
    </xf>
    <xf numFmtId="0" fontId="67" fillId="0" borderId="0" xfId="0" applyFont="1" applyFill="1" applyBorder="1" applyAlignment="1">
      <alignment horizontal="center" vertical="center" wrapText="1"/>
    </xf>
    <xf numFmtId="0" fontId="67" fillId="0" borderId="0" xfId="0" applyFont="1" applyFill="1" applyBorder="1" applyAlignment="1">
      <alignment horizontal="right" vertical="center" wrapText="1"/>
    </xf>
    <xf numFmtId="0" fontId="67" fillId="0" borderId="0" xfId="0" applyFont="1" applyFill="1" applyBorder="1" applyAlignment="1">
      <alignment vertical="center" wrapText="1"/>
    </xf>
    <xf numFmtId="0" fontId="29" fillId="0" borderId="0" xfId="0" applyFont="1" applyAlignment="1">
      <alignment horizontal="left"/>
    </xf>
    <xf numFmtId="0" fontId="19" fillId="0" borderId="0" xfId="0" applyFont="1" applyFill="1" applyAlignment="1">
      <alignment horizontal="right"/>
    </xf>
    <xf numFmtId="0" fontId="22" fillId="0" borderId="0" xfId="0" applyFont="1" applyFill="1" applyAlignment="1">
      <alignment horizontal="left"/>
    </xf>
    <xf numFmtId="0" fontId="57" fillId="0" borderId="0" xfId="0" applyFont="1" applyAlignment="1"/>
    <xf numFmtId="0" fontId="1" fillId="0" borderId="0" xfId="0" applyFont="1" applyFill="1" applyAlignment="1"/>
    <xf numFmtId="0" fontId="43" fillId="0" borderId="0" xfId="0" applyFont="1" applyFill="1" applyAlignment="1">
      <alignment horizontal="left"/>
    </xf>
    <xf numFmtId="0" fontId="43" fillId="0" borderId="0" xfId="0" applyFont="1" applyFill="1" applyAlignment="1"/>
    <xf numFmtId="0" fontId="38" fillId="0" borderId="0" xfId="10" applyFont="1" applyFill="1" applyBorder="1" applyAlignment="1">
      <alignment horizontal="left" vertical="center" wrapText="1"/>
    </xf>
    <xf numFmtId="0" fontId="34" fillId="0" borderId="0" xfId="10" applyFont="1" applyFill="1" applyBorder="1" applyAlignment="1">
      <alignment horizontal="left" vertical="center"/>
    </xf>
    <xf numFmtId="0" fontId="35" fillId="0" borderId="0" xfId="0" applyFont="1" applyAlignment="1">
      <alignment horizontal="center" vertical="center" wrapText="1"/>
    </xf>
    <xf numFmtId="0" fontId="35" fillId="2" borderId="0" xfId="0" applyFont="1" applyFill="1" applyAlignment="1">
      <alignment horizontal="center" vertical="center" wrapText="1"/>
    </xf>
    <xf numFmtId="0" fontId="12" fillId="0" borderId="12" xfId="0" applyFont="1" applyFill="1" applyBorder="1" applyAlignment="1">
      <alignment horizontal="center" vertical="center" wrapText="1"/>
    </xf>
    <xf numFmtId="0" fontId="14" fillId="7" borderId="1" xfId="0" applyFont="1" applyFill="1" applyBorder="1" applyAlignment="1">
      <alignment vertical="center" wrapText="1"/>
    </xf>
    <xf numFmtId="0" fontId="14" fillId="7" borderId="10" xfId="0" applyFont="1" applyFill="1" applyBorder="1" applyAlignment="1">
      <alignment vertical="center" wrapText="1"/>
    </xf>
    <xf numFmtId="0" fontId="13" fillId="7" borderId="13" xfId="0" applyFont="1" applyFill="1" applyBorder="1" applyAlignment="1">
      <alignment horizontal="center" vertical="center" wrapText="1"/>
    </xf>
    <xf numFmtId="0" fontId="13" fillId="7" borderId="4"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13" fillId="7" borderId="14" xfId="0" applyFont="1" applyFill="1" applyBorder="1" applyAlignment="1">
      <alignment vertical="center" wrapText="1"/>
    </xf>
    <xf numFmtId="0" fontId="68" fillId="0" borderId="12" xfId="0" applyFont="1" applyFill="1" applyBorder="1" applyAlignment="1">
      <alignment horizontal="center" vertical="center" wrapText="1"/>
    </xf>
    <xf numFmtId="0" fontId="1" fillId="7" borderId="1" xfId="0" applyFont="1" applyFill="1" applyBorder="1" applyAlignment="1">
      <alignment vertical="center" wrapText="1"/>
    </xf>
    <xf numFmtId="0" fontId="1" fillId="7" borderId="10" xfId="0" applyFont="1" applyFill="1" applyBorder="1" applyAlignment="1">
      <alignment vertical="center" wrapText="1"/>
    </xf>
    <xf numFmtId="0" fontId="67" fillId="7" borderId="13" xfId="0" applyFont="1" applyFill="1" applyBorder="1" applyAlignment="1">
      <alignment horizontal="center" vertical="center" wrapText="1"/>
    </xf>
    <xf numFmtId="0" fontId="67" fillId="7" borderId="4" xfId="0" applyFont="1" applyFill="1" applyBorder="1" applyAlignment="1">
      <alignment horizontal="center" vertical="center" wrapText="1"/>
    </xf>
    <xf numFmtId="0" fontId="67" fillId="7" borderId="3" xfId="0" applyFont="1" applyFill="1" applyBorder="1" applyAlignment="1">
      <alignment horizontal="center" vertical="center" wrapText="1"/>
    </xf>
    <xf numFmtId="0" fontId="67" fillId="7" borderId="14" xfId="0" applyFont="1" applyFill="1" applyBorder="1" applyAlignment="1">
      <alignment vertical="center" wrapText="1"/>
    </xf>
    <xf numFmtId="0" fontId="19" fillId="7" borderId="1" xfId="0" applyFont="1" applyFill="1" applyBorder="1" applyAlignment="1">
      <alignment vertical="center" wrapText="1"/>
    </xf>
    <xf numFmtId="0" fontId="19" fillId="7" borderId="10" xfId="0" applyFont="1" applyFill="1" applyBorder="1" applyAlignment="1">
      <alignment vertical="center" wrapText="1"/>
    </xf>
    <xf numFmtId="0" fontId="26" fillId="7" borderId="13" xfId="0" applyFont="1" applyFill="1" applyBorder="1" applyAlignment="1">
      <alignment horizontal="center" vertical="center" wrapText="1"/>
    </xf>
    <xf numFmtId="0" fontId="26" fillId="7" borderId="3" xfId="0" applyFont="1" applyFill="1" applyBorder="1" applyAlignment="1">
      <alignment horizontal="center" vertical="center" wrapText="1"/>
    </xf>
    <xf numFmtId="0" fontId="26" fillId="7" borderId="14" xfId="0" applyFont="1" applyFill="1" applyBorder="1" applyAlignment="1">
      <alignment vertical="center" wrapText="1"/>
    </xf>
    <xf numFmtId="0" fontId="29" fillId="7" borderId="12" xfId="0" applyFont="1" applyFill="1" applyBorder="1" applyAlignment="1">
      <alignment horizontal="center" vertical="center" wrapText="1"/>
    </xf>
    <xf numFmtId="0" fontId="20" fillId="0" borderId="0" xfId="0" applyFont="1" applyAlignment="1">
      <alignment horizontal="center"/>
    </xf>
    <xf numFmtId="0" fontId="22" fillId="0" borderId="0" xfId="0" applyFont="1" applyFill="1" applyAlignment="1">
      <alignment horizontal="center"/>
    </xf>
    <xf numFmtId="0" fontId="19" fillId="0" borderId="0" xfId="0" applyFont="1" applyAlignment="1">
      <alignment horizontal="center"/>
    </xf>
    <xf numFmtId="0" fontId="19" fillId="4" borderId="0" xfId="0" applyFont="1" applyFill="1" applyAlignment="1">
      <alignment horizontal="center"/>
    </xf>
    <xf numFmtId="0" fontId="69" fillId="0" borderId="0" xfId="0" applyFont="1"/>
    <xf numFmtId="0" fontId="70" fillId="0" borderId="0" xfId="0" applyFont="1"/>
    <xf numFmtId="0" fontId="71" fillId="0" borderId="0" xfId="0" applyFont="1"/>
    <xf numFmtId="0" fontId="73" fillId="0" borderId="0" xfId="0" applyFont="1" applyAlignment="1">
      <alignment horizontal="left" vertical="center"/>
    </xf>
    <xf numFmtId="0" fontId="74" fillId="0" borderId="0" xfId="0" applyFont="1" applyAlignment="1">
      <alignment horizontal="left" vertical="center"/>
    </xf>
    <xf numFmtId="0" fontId="72" fillId="0" borderId="0" xfId="0" applyFont="1" applyAlignment="1">
      <alignment horizontal="left" vertical="center"/>
    </xf>
    <xf numFmtId="0" fontId="73" fillId="0" borderId="0" xfId="0" applyFont="1" applyFill="1" applyAlignment="1">
      <alignment horizontal="left" vertical="center"/>
    </xf>
    <xf numFmtId="0" fontId="75" fillId="0" borderId="0" xfId="0" applyFont="1"/>
    <xf numFmtId="0" fontId="72" fillId="0" borderId="0" xfId="0" applyFont="1"/>
    <xf numFmtId="0" fontId="75" fillId="0" borderId="0" xfId="0" applyFont="1" applyFill="1"/>
    <xf numFmtId="0" fontId="72" fillId="0" borderId="0" xfId="0" applyFont="1" applyFill="1" applyAlignment="1">
      <alignment horizontal="left" vertical="center"/>
    </xf>
  </cellXfs>
  <cellStyles count="11">
    <cellStyle name="Followed Hyperlink" xfId="2" builtinId="9" hidden="1"/>
    <cellStyle name="Followed Hyperlink" xfId="4" builtinId="9" hidden="1"/>
    <cellStyle name="Followed Hyperlink" xfId="6" builtinId="9" hidden="1"/>
    <cellStyle name="Followed Hyperlink" xfId="8" builtinId="9" hidden="1"/>
    <cellStyle name="Hyperlink" xfId="1" builtinId="8" hidden="1"/>
    <cellStyle name="Hyperlink" xfId="3" builtinId="8" hidden="1"/>
    <cellStyle name="Hyperlink" xfId="5" builtinId="8" hidden="1"/>
    <cellStyle name="Hyperlink" xfId="7" builtinId="8" hidden="1"/>
    <cellStyle name="Normal" xfId="0" builtinId="0"/>
    <cellStyle name="Normalny 2 2" xfId="10" xr:uid="{00000000-0005-0000-0000-000005000000}"/>
    <cellStyle name="Normalny 3" xfId="9" xr:uid="{00000000-0005-0000-0000-000006000000}"/>
  </cellStyles>
  <dxfs count="0"/>
  <tableStyles count="0" defaultTableStyle="TableStyleMedium9" defaultPivotStyle="PivotStyleMedium7"/>
  <colors>
    <mruColors>
      <color rgb="FFFF89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creativecommons.org/licenses/by-nc/4.0/"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34</xdr:row>
      <xdr:rowOff>0</xdr:rowOff>
    </xdr:from>
    <xdr:to>
      <xdr:col>1</xdr:col>
      <xdr:colOff>1117600</xdr:colOff>
      <xdr:row>34</xdr:row>
      <xdr:rowOff>393700</xdr:rowOff>
    </xdr:to>
    <xdr:pic>
      <xdr:nvPicPr>
        <xdr:cNvPr id="2" name="Picture 2" descr="Creative Commons License">
          <a:hlinkClick xmlns:r="http://schemas.openxmlformats.org/officeDocument/2006/relationships" r:id="rId1"/>
          <a:extLst>
            <a:ext uri="{FF2B5EF4-FFF2-40B4-BE49-F238E27FC236}">
              <a16:creationId xmlns:a16="http://schemas.microsoft.com/office/drawing/2014/main" id="{3AD2BD5E-6327-45E4-9D36-0E1207292F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0" y="6769100"/>
          <a:ext cx="1117600" cy="393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7"/>
  <sheetViews>
    <sheetView showGridLines="0" workbookViewId="0">
      <selection activeCell="A4" sqref="A4:XFD4"/>
    </sheetView>
  </sheetViews>
  <sheetFormatPr baseColWidth="10" defaultColWidth="8" defaultRowHeight="13"/>
  <cols>
    <col min="1" max="1" width="7.5" style="94" customWidth="1"/>
    <col min="2" max="2" width="85.6640625" style="94" customWidth="1"/>
    <col min="3" max="16384" width="8" style="94"/>
  </cols>
  <sheetData>
    <row r="1" spans="1:19" ht="15">
      <c r="B1" s="95" t="s">
        <v>180</v>
      </c>
    </row>
    <row r="2" spans="1:19" ht="15">
      <c r="B2" s="96"/>
    </row>
    <row r="3" spans="1:19" ht="15">
      <c r="B3" s="97" t="s">
        <v>195</v>
      </c>
    </row>
    <row r="4" spans="1:19" ht="15">
      <c r="B4" s="98" t="s">
        <v>257</v>
      </c>
    </row>
    <row r="5" spans="1:19" ht="15">
      <c r="B5" s="98" t="s">
        <v>196</v>
      </c>
    </row>
    <row r="6" spans="1:19" ht="15">
      <c r="B6" s="98"/>
    </row>
    <row r="7" spans="1:19">
      <c r="A7" s="99"/>
    </row>
    <row r="8" spans="1:19" ht="16">
      <c r="B8" s="190" t="s">
        <v>181</v>
      </c>
      <c r="C8" s="190"/>
      <c r="D8" s="190"/>
      <c r="E8" s="190"/>
      <c r="F8" s="190"/>
      <c r="O8" s="189"/>
      <c r="P8" s="189"/>
      <c r="Q8" s="189"/>
      <c r="R8" s="189"/>
      <c r="S8" s="189"/>
    </row>
    <row r="9" spans="1:19" ht="16">
      <c r="B9" s="100" t="s">
        <v>197</v>
      </c>
      <c r="C9" s="101"/>
      <c r="D9" s="101"/>
      <c r="E9" s="101"/>
      <c r="F9" s="101"/>
      <c r="O9" s="189"/>
      <c r="P9" s="189"/>
      <c r="Q9" s="189"/>
      <c r="R9" s="189"/>
      <c r="S9" s="189"/>
    </row>
    <row r="10" spans="1:19" ht="16">
      <c r="B10" s="102" t="s">
        <v>198</v>
      </c>
      <c r="C10" s="101"/>
      <c r="D10" s="101"/>
      <c r="E10" s="101"/>
      <c r="F10" s="101"/>
      <c r="O10" s="103"/>
      <c r="P10" s="103"/>
      <c r="Q10" s="103"/>
      <c r="R10" s="103"/>
      <c r="S10" s="103"/>
    </row>
    <row r="11" spans="1:19" ht="16">
      <c r="B11" s="104" t="s">
        <v>182</v>
      </c>
      <c r="C11" s="101"/>
      <c r="D11" s="101"/>
      <c r="E11" s="101"/>
      <c r="F11" s="101"/>
      <c r="O11" s="189"/>
      <c r="P11" s="189"/>
      <c r="Q11" s="189"/>
      <c r="R11" s="189"/>
      <c r="S11" s="189"/>
    </row>
    <row r="12" spans="1:19" ht="16">
      <c r="B12" s="102" t="s">
        <v>183</v>
      </c>
      <c r="C12" s="105"/>
      <c r="D12" s="105"/>
      <c r="E12" s="105"/>
      <c r="F12" s="105"/>
      <c r="O12" s="189"/>
      <c r="P12" s="189"/>
      <c r="Q12" s="189"/>
      <c r="R12" s="189"/>
      <c r="S12" s="189"/>
    </row>
    <row r="13" spans="1:19" ht="16">
      <c r="B13" s="102" t="s">
        <v>199</v>
      </c>
      <c r="C13" s="105"/>
      <c r="D13" s="105"/>
      <c r="E13" s="105"/>
      <c r="F13" s="105"/>
      <c r="O13" s="103"/>
      <c r="P13" s="103"/>
      <c r="Q13" s="103"/>
      <c r="R13" s="103"/>
      <c r="S13" s="103"/>
    </row>
    <row r="14" spans="1:19" ht="16">
      <c r="B14" s="104" t="s">
        <v>184</v>
      </c>
      <c r="C14" s="105"/>
      <c r="D14" s="105"/>
      <c r="E14" s="105"/>
      <c r="F14" s="105"/>
      <c r="O14" s="103"/>
      <c r="P14" s="103"/>
      <c r="Q14" s="103"/>
      <c r="R14" s="103"/>
      <c r="S14" s="103"/>
    </row>
    <row r="15" spans="1:19" ht="16">
      <c r="B15" s="102" t="s">
        <v>185</v>
      </c>
      <c r="C15" s="105"/>
      <c r="D15" s="105"/>
      <c r="E15" s="105"/>
      <c r="F15" s="105"/>
      <c r="O15" s="103"/>
      <c r="P15" s="103"/>
      <c r="Q15" s="103"/>
      <c r="R15" s="103"/>
      <c r="S15" s="103"/>
    </row>
    <row r="16" spans="1:19" ht="16">
      <c r="B16" s="102" t="s">
        <v>186</v>
      </c>
      <c r="C16" s="101"/>
      <c r="D16" s="101"/>
      <c r="E16" s="101"/>
      <c r="F16" s="101"/>
      <c r="O16" s="106"/>
      <c r="P16" s="106"/>
      <c r="Q16" s="106"/>
      <c r="R16" s="106"/>
      <c r="S16" s="106"/>
    </row>
    <row r="17" spans="2:19" ht="16">
      <c r="B17" s="102"/>
      <c r="C17" s="101"/>
      <c r="D17" s="101"/>
      <c r="E17" s="101"/>
      <c r="F17" s="101"/>
      <c r="O17" s="106"/>
      <c r="P17" s="106"/>
      <c r="Q17" s="106"/>
      <c r="R17" s="106"/>
      <c r="S17" s="106"/>
    </row>
    <row r="18" spans="2:19" ht="16">
      <c r="B18" s="98" t="s">
        <v>187</v>
      </c>
      <c r="C18" s="101"/>
      <c r="D18" s="101"/>
      <c r="E18" s="101"/>
      <c r="F18" s="101"/>
      <c r="O18" s="106"/>
      <c r="P18" s="106"/>
      <c r="Q18" s="106"/>
      <c r="R18" s="106"/>
      <c r="S18" s="106"/>
    </row>
    <row r="19" spans="2:19" ht="16">
      <c r="B19" s="102"/>
      <c r="C19" s="101"/>
      <c r="D19" s="101"/>
      <c r="E19" s="101"/>
      <c r="F19" s="101"/>
      <c r="O19" s="106"/>
      <c r="P19" s="106"/>
      <c r="Q19" s="106"/>
      <c r="R19" s="106"/>
      <c r="S19" s="106"/>
    </row>
    <row r="20" spans="2:19" ht="16">
      <c r="B20" s="102"/>
      <c r="C20" s="101"/>
      <c r="D20" s="101"/>
      <c r="E20" s="101"/>
      <c r="F20" s="101"/>
      <c r="O20" s="106"/>
      <c r="P20" s="106"/>
      <c r="Q20" s="106"/>
      <c r="R20" s="106"/>
      <c r="S20" s="106"/>
    </row>
    <row r="21" spans="2:19" ht="48">
      <c r="B21" s="107" t="s">
        <v>188</v>
      </c>
      <c r="C21" s="101"/>
      <c r="D21" s="101"/>
      <c r="E21" s="101"/>
      <c r="F21" s="101"/>
      <c r="O21" s="106"/>
      <c r="P21" s="106"/>
      <c r="Q21" s="106"/>
      <c r="R21" s="106"/>
      <c r="S21" s="106"/>
    </row>
    <row r="22" spans="2:19" ht="32">
      <c r="B22" s="108" t="s">
        <v>189</v>
      </c>
      <c r="C22" s="105"/>
      <c r="D22" s="105"/>
      <c r="E22" s="105"/>
      <c r="F22" s="105"/>
      <c r="O22" s="109"/>
      <c r="P22" s="106"/>
      <c r="Q22" s="106"/>
      <c r="R22" s="106"/>
      <c r="S22" s="106"/>
    </row>
    <row r="23" spans="2:19" ht="16" customHeight="1">
      <c r="B23" s="110" t="s">
        <v>190</v>
      </c>
      <c r="C23" s="111"/>
      <c r="D23" s="111"/>
      <c r="E23" s="111"/>
      <c r="F23" s="111"/>
      <c r="O23" s="109"/>
      <c r="P23" s="106"/>
      <c r="Q23" s="106"/>
      <c r="R23" s="106"/>
      <c r="S23" s="106"/>
    </row>
    <row r="24" spans="2:19" ht="17" customHeight="1">
      <c r="B24" s="112" t="s">
        <v>191</v>
      </c>
      <c r="C24" s="111"/>
      <c r="D24" s="111"/>
      <c r="E24" s="111"/>
      <c r="F24" s="111"/>
      <c r="O24" s="189"/>
      <c r="P24" s="189"/>
      <c r="Q24" s="189"/>
      <c r="R24" s="189"/>
      <c r="S24" s="189"/>
    </row>
    <row r="25" spans="2:19" ht="15">
      <c r="B25" s="110"/>
      <c r="C25" s="111"/>
      <c r="D25" s="111"/>
      <c r="E25" s="111"/>
      <c r="F25" s="111"/>
    </row>
    <row r="26" spans="2:19" ht="15">
      <c r="B26" s="113" t="s">
        <v>192</v>
      </c>
      <c r="C26" s="111"/>
      <c r="D26" s="111"/>
      <c r="E26" s="111"/>
      <c r="F26" s="111"/>
    </row>
    <row r="27" spans="2:19" ht="15">
      <c r="B27" s="111" t="s">
        <v>107</v>
      </c>
      <c r="C27" s="111"/>
      <c r="D27" s="111"/>
      <c r="E27" s="111"/>
      <c r="F27" s="111"/>
    </row>
    <row r="28" spans="2:19" ht="15">
      <c r="B28" s="111" t="s">
        <v>154</v>
      </c>
      <c r="C28" s="111"/>
      <c r="D28" s="111"/>
      <c r="E28" s="111"/>
      <c r="F28" s="111"/>
    </row>
    <row r="29" spans="2:19" ht="15">
      <c r="B29" s="111" t="s">
        <v>155</v>
      </c>
      <c r="C29" s="111"/>
      <c r="D29" s="111"/>
      <c r="E29" s="111"/>
      <c r="F29" s="111"/>
    </row>
    <row r="30" spans="2:19" ht="15">
      <c r="B30" s="111" t="s">
        <v>193</v>
      </c>
      <c r="C30" s="111"/>
      <c r="D30" s="111"/>
      <c r="E30" s="111"/>
      <c r="F30" s="111"/>
    </row>
    <row r="31" spans="2:19" ht="15">
      <c r="B31" s="111" t="s">
        <v>159</v>
      </c>
    </row>
    <row r="32" spans="2:19" ht="15">
      <c r="B32" s="111" t="s">
        <v>161</v>
      </c>
    </row>
    <row r="35" spans="2:2" ht="36" customHeight="1">
      <c r="B35" s="114"/>
    </row>
    <row r="36" spans="2:2" ht="42">
      <c r="B36" s="115" t="s">
        <v>194</v>
      </c>
    </row>
    <row r="37" spans="2:2">
      <c r="B37" s="116"/>
    </row>
  </sheetData>
  <mergeCells count="6">
    <mergeCell ref="O24:S24"/>
    <mergeCell ref="B8:F8"/>
    <mergeCell ref="O8:S8"/>
    <mergeCell ref="O9:S9"/>
    <mergeCell ref="O11:S11"/>
    <mergeCell ref="O12:S1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X38"/>
  <sheetViews>
    <sheetView workbookViewId="0">
      <selection sqref="A1:B1"/>
    </sheetView>
  </sheetViews>
  <sheetFormatPr baseColWidth="10" defaultColWidth="10.6640625" defaultRowHeight="16"/>
  <cols>
    <col min="1" max="1" width="10.83203125" style="33"/>
    <col min="2" max="2" width="18" customWidth="1"/>
    <col min="3" max="3" width="13" customWidth="1"/>
    <col min="7" max="7" width="10.83203125" customWidth="1"/>
    <col min="10" max="10" width="14.1640625" customWidth="1"/>
    <col min="11" max="11" width="10.83203125" style="2"/>
  </cols>
  <sheetData>
    <row r="1" spans="1:50" ht="66" customHeight="1">
      <c r="A1" s="192" t="s">
        <v>107</v>
      </c>
      <c r="B1" s="192"/>
      <c r="C1" s="84"/>
      <c r="D1" s="84"/>
      <c r="E1" s="84"/>
      <c r="F1" s="84"/>
      <c r="G1" s="84"/>
      <c r="H1" s="84"/>
      <c r="I1" s="84"/>
      <c r="J1" s="84"/>
      <c r="K1" s="6"/>
      <c r="L1" s="40" t="s">
        <v>108</v>
      </c>
      <c r="M1" s="42" t="s">
        <v>132</v>
      </c>
    </row>
    <row r="2" spans="1:50">
      <c r="A2" s="191" t="s">
        <v>105</v>
      </c>
      <c r="B2" s="191" t="s">
        <v>106</v>
      </c>
      <c r="C2" s="85" t="s">
        <v>5</v>
      </c>
      <c r="D2" s="86" t="s">
        <v>7</v>
      </c>
      <c r="E2" s="86" t="s">
        <v>8</v>
      </c>
      <c r="F2" s="86" t="s">
        <v>14</v>
      </c>
      <c r="G2" s="86" t="s">
        <v>9</v>
      </c>
      <c r="H2" s="86" t="s">
        <v>11</v>
      </c>
      <c r="I2" s="86" t="s">
        <v>18</v>
      </c>
      <c r="J2" s="85" t="s">
        <v>6</v>
      </c>
      <c r="K2" s="6"/>
      <c r="L2" s="1">
        <v>1</v>
      </c>
      <c r="M2" s="1">
        <v>2</v>
      </c>
      <c r="N2" s="1">
        <v>3</v>
      </c>
      <c r="O2" s="1">
        <v>4</v>
      </c>
      <c r="P2" s="1">
        <v>5</v>
      </c>
      <c r="Q2" s="1">
        <v>6</v>
      </c>
      <c r="R2" s="1">
        <v>7</v>
      </c>
      <c r="S2" s="1">
        <v>8</v>
      </c>
      <c r="T2" s="1">
        <v>9</v>
      </c>
      <c r="U2" s="1">
        <v>10</v>
      </c>
      <c r="V2" s="1">
        <v>11</v>
      </c>
      <c r="W2" s="1">
        <v>12</v>
      </c>
      <c r="X2" s="1">
        <v>13</v>
      </c>
      <c r="Y2" s="1">
        <v>14</v>
      </c>
      <c r="Z2" s="1">
        <v>15</v>
      </c>
      <c r="AA2" s="1">
        <v>16</v>
      </c>
      <c r="AB2" s="81">
        <v>17</v>
      </c>
      <c r="AC2" s="79">
        <v>18</v>
      </c>
      <c r="AD2" s="80" t="s">
        <v>177</v>
      </c>
    </row>
    <row r="3" spans="1:50" s="7" customFormat="1" ht="119">
      <c r="A3" s="191"/>
      <c r="B3" s="191"/>
      <c r="C3" s="87" t="s">
        <v>0</v>
      </c>
      <c r="D3" s="88" t="s">
        <v>15</v>
      </c>
      <c r="E3" s="88" t="s">
        <v>10</v>
      </c>
      <c r="F3" s="88" t="s">
        <v>16</v>
      </c>
      <c r="G3" s="88" t="s">
        <v>12</v>
      </c>
      <c r="H3" s="88" t="s">
        <v>13</v>
      </c>
      <c r="I3" s="88" t="s">
        <v>17</v>
      </c>
      <c r="J3" s="87" t="s">
        <v>1</v>
      </c>
      <c r="K3" s="8"/>
      <c r="L3" s="34" t="s">
        <v>52</v>
      </c>
      <c r="M3" s="35" t="s">
        <v>19</v>
      </c>
      <c r="N3" s="35" t="s">
        <v>20</v>
      </c>
      <c r="O3" s="35" t="s">
        <v>21</v>
      </c>
      <c r="P3" s="35" t="s">
        <v>29</v>
      </c>
      <c r="Q3" s="35" t="s">
        <v>30</v>
      </c>
      <c r="R3" s="35" t="s">
        <v>31</v>
      </c>
      <c r="S3" s="35" t="s">
        <v>45</v>
      </c>
      <c r="T3" s="35" t="s">
        <v>46</v>
      </c>
      <c r="U3" s="35" t="s">
        <v>47</v>
      </c>
      <c r="V3" s="35" t="s">
        <v>48</v>
      </c>
      <c r="W3" s="35" t="s">
        <v>49</v>
      </c>
      <c r="X3" s="35" t="s">
        <v>50</v>
      </c>
      <c r="Y3" s="35" t="s">
        <v>51</v>
      </c>
      <c r="Z3" s="35" t="s">
        <v>152</v>
      </c>
      <c r="AA3" s="35" t="s">
        <v>153</v>
      </c>
      <c r="AB3" s="82" t="s">
        <v>179</v>
      </c>
      <c r="AC3" s="35" t="s">
        <v>176</v>
      </c>
      <c r="AD3" s="35" t="s">
        <v>151</v>
      </c>
    </row>
    <row r="4" spans="1:50">
      <c r="A4" s="89">
        <v>13</v>
      </c>
      <c r="B4" s="90" t="s">
        <v>2</v>
      </c>
      <c r="C4" s="91">
        <f>ROUND(AVERAGE(D4,E4,F4,G4,H4,I4),3)</f>
        <v>0.49299999999999999</v>
      </c>
      <c r="D4" s="92">
        <f>ROUND(SUM(M4/L4,N4/L4*0.5)-(O4/L4),3)</f>
        <v>0.5</v>
      </c>
      <c r="E4" s="92">
        <f>P4</f>
        <v>-6.5000000000000002E-2</v>
      </c>
      <c r="F4" s="93">
        <f>ROUND(AVERAGE(Q4,R4),3)</f>
        <v>0.183</v>
      </c>
      <c r="G4" s="92">
        <f>ROUND(SUM(T4/S4,U4/S4*0.5)-(V4/S4),3)</f>
        <v>0.68799999999999994</v>
      </c>
      <c r="H4" s="92">
        <f>W4</f>
        <v>0.88700000000000001</v>
      </c>
      <c r="I4" s="93">
        <f>ROUND(AVERAGE(X4,Y4),3)</f>
        <v>0.76200000000000001</v>
      </c>
      <c r="J4" s="91">
        <f>ROUND(AVERAGE(AB4,AC4),3)</f>
        <v>1.921</v>
      </c>
      <c r="K4" s="6"/>
      <c r="L4" s="4">
        <f>'H2 data input'!C5</f>
        <v>13</v>
      </c>
      <c r="M4" s="4">
        <f>'H2 data input'!C6</f>
        <v>6</v>
      </c>
      <c r="N4" s="4">
        <f>'H2 data input'!C7</f>
        <v>5</v>
      </c>
      <c r="O4" s="4">
        <f>'H2 data input'!C8</f>
        <v>2</v>
      </c>
      <c r="P4" s="5">
        <f>'H2 data input'!C9</f>
        <v>-6.5000000000000002E-2</v>
      </c>
      <c r="Q4" s="5">
        <f>'H2 data input'!C10</f>
        <v>2.5000000000000001E-2</v>
      </c>
      <c r="R4" s="5">
        <f>'H2 data input'!C11</f>
        <v>0.34100000000000003</v>
      </c>
      <c r="S4" s="4">
        <f>'H2 data input'!C12</f>
        <v>16</v>
      </c>
      <c r="T4" s="4">
        <f>'H2 data input'!C13</f>
        <v>12</v>
      </c>
      <c r="U4" s="4">
        <f>'H2 data input'!C14</f>
        <v>2</v>
      </c>
      <c r="V4" s="4">
        <f>'H2 data input'!C15</f>
        <v>2</v>
      </c>
      <c r="W4" s="5">
        <f>'H2 data input'!C16</f>
        <v>0.88700000000000001</v>
      </c>
      <c r="X4" s="5">
        <f>'H2 data input'!C17</f>
        <v>0.83</v>
      </c>
      <c r="Y4" s="5">
        <f>'H2 data input'!C18</f>
        <v>0.69299999999999995</v>
      </c>
      <c r="Z4" s="29">
        <f>'H3 data input'!C4</f>
        <v>0.85599999999999998</v>
      </c>
      <c r="AA4" s="29">
        <f>'H3 data input'!C5</f>
        <v>1.4999999999999999E-2</v>
      </c>
      <c r="AB4" s="83">
        <f>IF(Z4&gt;AA4,(Z4-AA4),(AA4-Z4))</f>
        <v>0.84099999999999997</v>
      </c>
      <c r="AC4" s="4">
        <f>'H3 data input'!C10</f>
        <v>3</v>
      </c>
      <c r="AD4" s="5">
        <f>'H3 data input'!C6</f>
        <v>1.1870000000000001</v>
      </c>
    </row>
    <row r="5" spans="1:50">
      <c r="A5" s="89"/>
      <c r="B5" s="84"/>
      <c r="C5" s="84"/>
      <c r="D5" s="84"/>
      <c r="E5" s="84"/>
      <c r="F5" s="84"/>
      <c r="G5" s="84"/>
      <c r="H5" s="84"/>
      <c r="I5" s="84"/>
      <c r="J5" s="84"/>
      <c r="K5" s="37"/>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row>
    <row r="6" spans="1:50">
      <c r="A6" s="89"/>
      <c r="B6" s="84"/>
      <c r="C6" s="84"/>
      <c r="D6" s="84"/>
      <c r="E6" s="84"/>
      <c r="F6" s="84"/>
      <c r="G6" s="84"/>
      <c r="H6" s="84"/>
      <c r="I6" s="84"/>
      <c r="J6" s="84"/>
      <c r="K6" s="37"/>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row>
    <row r="7" spans="1:50">
      <c r="A7" s="32"/>
      <c r="B7" s="3"/>
      <c r="C7" s="3"/>
      <c r="D7" s="3"/>
      <c r="E7" s="3"/>
      <c r="F7" s="3"/>
      <c r="G7" s="36"/>
      <c r="H7" s="36"/>
      <c r="I7" s="36"/>
      <c r="J7" s="3"/>
      <c r="K7" s="37"/>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row>
    <row r="8" spans="1:50">
      <c r="A8" s="39"/>
      <c r="B8" s="36"/>
      <c r="C8" s="36"/>
      <c r="D8" s="36"/>
      <c r="E8" s="36"/>
      <c r="F8" s="36"/>
      <c r="G8" s="36"/>
      <c r="H8" s="36"/>
      <c r="I8" s="36"/>
      <c r="J8" s="36"/>
      <c r="K8" s="37"/>
      <c r="L8" s="36"/>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6"/>
      <c r="AO8" s="36"/>
      <c r="AP8" s="36"/>
      <c r="AQ8" s="36"/>
      <c r="AR8" s="36"/>
      <c r="AS8" s="36"/>
      <c r="AT8" s="36"/>
      <c r="AU8" s="36"/>
      <c r="AV8" s="36"/>
      <c r="AW8" s="36"/>
      <c r="AX8" s="36"/>
    </row>
    <row r="9" spans="1:50">
      <c r="A9" s="39"/>
      <c r="B9" s="36"/>
      <c r="C9" s="36"/>
      <c r="D9" s="36"/>
      <c r="E9" s="36"/>
      <c r="F9" s="36"/>
      <c r="G9" s="36"/>
      <c r="H9" s="36"/>
      <c r="I9" s="36"/>
      <c r="J9" s="36"/>
      <c r="K9" s="37"/>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row>
    <row r="10" spans="1:50">
      <c r="A10" s="39"/>
      <c r="B10" s="36"/>
      <c r="C10" s="36"/>
      <c r="D10" s="36"/>
      <c r="E10" s="36"/>
      <c r="F10" s="36"/>
      <c r="G10" s="36"/>
      <c r="H10" s="36"/>
      <c r="I10" s="36"/>
      <c r="J10" s="36"/>
      <c r="K10" s="37"/>
      <c r="L10" s="36"/>
      <c r="M10" s="36"/>
      <c r="N10" s="36"/>
      <c r="O10" s="36"/>
      <c r="P10" s="36"/>
      <c r="Q10" s="36"/>
      <c r="R10" s="36"/>
      <c r="S10" s="36"/>
      <c r="T10" s="36"/>
      <c r="U10" s="36"/>
      <c r="V10" s="36"/>
      <c r="W10" s="36"/>
      <c r="X10" s="36"/>
      <c r="Y10" s="36"/>
      <c r="Z10" s="36"/>
      <c r="AA10" s="36"/>
      <c r="AB10" s="36"/>
      <c r="AC10" s="36"/>
      <c r="AD10" s="36"/>
      <c r="AE10" s="36"/>
      <c r="AF10" s="36"/>
      <c r="AG10" s="36"/>
      <c r="AH10" s="36"/>
      <c r="AI10" s="36"/>
      <c r="AJ10" s="36"/>
      <c r="AK10" s="36"/>
      <c r="AL10" s="36"/>
      <c r="AM10" s="36"/>
      <c r="AN10" s="36"/>
      <c r="AO10" s="36"/>
      <c r="AP10" s="36"/>
      <c r="AQ10" s="36"/>
      <c r="AR10" s="36"/>
      <c r="AS10" s="36"/>
      <c r="AT10" s="36"/>
      <c r="AU10" s="36"/>
      <c r="AV10" s="36"/>
      <c r="AW10" s="36"/>
      <c r="AX10" s="36"/>
    </row>
    <row r="11" spans="1:50">
      <c r="A11" s="39"/>
      <c r="B11" s="36"/>
      <c r="C11" s="36"/>
      <c r="D11" s="36"/>
      <c r="E11" s="36"/>
      <c r="F11" s="36"/>
      <c r="G11" s="36"/>
      <c r="H11" s="36"/>
      <c r="I11" s="36"/>
      <c r="J11" s="36"/>
      <c r="K11" s="37"/>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row>
    <row r="12" spans="1:50">
      <c r="A12" s="39"/>
      <c r="B12" s="36"/>
      <c r="C12" s="36"/>
      <c r="D12" s="36"/>
      <c r="E12" s="36"/>
      <c r="F12" s="36"/>
      <c r="G12" s="36"/>
      <c r="H12" s="36"/>
      <c r="I12" s="36"/>
      <c r="J12" s="36"/>
      <c r="K12" s="37"/>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row>
    <row r="13" spans="1:50">
      <c r="A13" s="39"/>
      <c r="B13" s="36"/>
      <c r="C13" s="36"/>
      <c r="D13" s="36"/>
      <c r="E13" s="36"/>
      <c r="F13" s="36"/>
      <c r="G13" s="36"/>
      <c r="H13" s="36"/>
      <c r="I13" s="36"/>
      <c r="J13" s="36"/>
      <c r="K13" s="37"/>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c r="AU13" s="36"/>
      <c r="AV13" s="36"/>
      <c r="AW13" s="36"/>
      <c r="AX13" s="36"/>
    </row>
    <row r="14" spans="1:50">
      <c r="A14" s="39"/>
      <c r="B14" s="36"/>
      <c r="C14" s="36"/>
      <c r="D14" s="36"/>
      <c r="E14" s="36"/>
      <c r="F14" s="36"/>
      <c r="G14" s="36"/>
      <c r="H14" s="36"/>
      <c r="I14" s="36"/>
      <c r="J14" s="36"/>
      <c r="K14" s="37"/>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row>
    <row r="15" spans="1:50">
      <c r="A15" s="39"/>
      <c r="B15" s="36"/>
      <c r="C15" s="36"/>
      <c r="D15" s="36"/>
      <c r="E15" s="36"/>
      <c r="F15" s="36"/>
      <c r="G15" s="36"/>
      <c r="H15" s="36"/>
      <c r="I15" s="36"/>
      <c r="J15" s="36"/>
      <c r="K15" s="37"/>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row>
    <row r="16" spans="1:50">
      <c r="A16" s="38"/>
      <c r="B16" s="36"/>
      <c r="C16" s="36"/>
      <c r="D16" s="36"/>
      <c r="E16" s="36"/>
      <c r="F16" s="36"/>
      <c r="G16" s="36"/>
      <c r="H16" s="36"/>
      <c r="I16" s="36"/>
      <c r="J16" s="36"/>
      <c r="K16" s="37"/>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c r="AV16" s="36"/>
      <c r="AW16" s="36"/>
      <c r="AX16" s="36"/>
    </row>
    <row r="17" spans="1:50">
      <c r="A17" s="38"/>
      <c r="B17" s="36"/>
      <c r="C17" s="36"/>
      <c r="D17" s="36"/>
      <c r="E17" s="36"/>
      <c r="F17" s="36"/>
      <c r="G17" s="36"/>
      <c r="H17" s="36"/>
      <c r="I17" s="36"/>
      <c r="J17" s="36"/>
      <c r="K17" s="37"/>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row>
    <row r="18" spans="1:50">
      <c r="A18" s="38"/>
      <c r="B18" s="36"/>
      <c r="C18" s="36"/>
      <c r="D18" s="36"/>
      <c r="E18" s="36"/>
      <c r="F18" s="36"/>
      <c r="G18" s="36"/>
      <c r="H18" s="36"/>
      <c r="I18" s="36"/>
      <c r="J18" s="36"/>
      <c r="K18" s="37"/>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row>
    <row r="19" spans="1:50">
      <c r="K19" s="6"/>
    </row>
    <row r="20" spans="1:50">
      <c r="K20" s="6"/>
    </row>
    <row r="21" spans="1:50">
      <c r="K21" s="6"/>
    </row>
    <row r="22" spans="1:50">
      <c r="K22" s="6"/>
    </row>
    <row r="23" spans="1:50">
      <c r="K23" s="6"/>
    </row>
    <row r="24" spans="1:50">
      <c r="K24" s="6"/>
    </row>
    <row r="25" spans="1:50">
      <c r="K25" s="6"/>
    </row>
    <row r="26" spans="1:50">
      <c r="K26" s="6"/>
    </row>
    <row r="27" spans="1:50">
      <c r="K27" s="6"/>
    </row>
    <row r="28" spans="1:50">
      <c r="K28" s="6"/>
    </row>
    <row r="29" spans="1:50">
      <c r="K29" s="6"/>
    </row>
    <row r="30" spans="1:50">
      <c r="K30" s="6"/>
    </row>
    <row r="31" spans="1:50">
      <c r="K31" s="6"/>
    </row>
    <row r="32" spans="1:50">
      <c r="K32" s="6"/>
    </row>
    <row r="33" spans="11:11">
      <c r="K33" s="6"/>
    </row>
    <row r="34" spans="11:11">
      <c r="K34" s="6"/>
    </row>
    <row r="35" spans="11:11">
      <c r="K35" s="6"/>
    </row>
    <row r="36" spans="11:11">
      <c r="K36" s="6"/>
    </row>
    <row r="37" spans="11:11">
      <c r="K37" s="6"/>
    </row>
    <row r="38" spans="11:11">
      <c r="K38" s="6"/>
    </row>
  </sheetData>
  <mergeCells count="3">
    <mergeCell ref="B2:B3"/>
    <mergeCell ref="A2:A3"/>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1"/>
  <sheetViews>
    <sheetView topLeftCell="A18" workbookViewId="0">
      <selection activeCell="B77" sqref="B77"/>
    </sheetView>
  </sheetViews>
  <sheetFormatPr baseColWidth="10" defaultColWidth="10.6640625" defaultRowHeight="15"/>
  <cols>
    <col min="1" max="1" width="24.1640625" style="44" customWidth="1"/>
    <col min="2" max="2" width="57.33203125" style="48" customWidth="1"/>
    <col min="3" max="16384" width="10.6640625" style="48"/>
  </cols>
  <sheetData>
    <row r="1" spans="1:9">
      <c r="A1" s="47" t="s">
        <v>154</v>
      </c>
    </row>
    <row r="2" spans="1:9">
      <c r="H2" s="117" t="s">
        <v>100</v>
      </c>
    </row>
    <row r="3" spans="1:9">
      <c r="H3" s="46" t="s">
        <v>32</v>
      </c>
      <c r="I3" s="48" t="s">
        <v>35</v>
      </c>
    </row>
    <row r="4" spans="1:9">
      <c r="A4" s="118" t="s">
        <v>44</v>
      </c>
      <c r="H4" s="46" t="s">
        <v>33</v>
      </c>
      <c r="I4" s="48" t="s">
        <v>36</v>
      </c>
    </row>
    <row r="5" spans="1:9">
      <c r="A5" s="44" t="s">
        <v>22</v>
      </c>
      <c r="B5" s="48" t="s">
        <v>200</v>
      </c>
      <c r="C5" s="51">
        <v>13</v>
      </c>
      <c r="H5" s="46" t="s">
        <v>34</v>
      </c>
      <c r="I5" s="48" t="s">
        <v>103</v>
      </c>
    </row>
    <row r="6" spans="1:9">
      <c r="A6" s="44" t="s">
        <v>23</v>
      </c>
      <c r="B6" s="48" t="s">
        <v>19</v>
      </c>
      <c r="C6" s="51">
        <v>6</v>
      </c>
      <c r="H6" s="51"/>
      <c r="I6" s="48" t="s">
        <v>101</v>
      </c>
    </row>
    <row r="7" spans="1:9">
      <c r="A7" s="44" t="s">
        <v>24</v>
      </c>
      <c r="B7" s="48" t="s">
        <v>20</v>
      </c>
      <c r="C7" s="51">
        <v>5</v>
      </c>
      <c r="H7" s="58"/>
      <c r="I7" s="48" t="s">
        <v>102</v>
      </c>
    </row>
    <row r="8" spans="1:9">
      <c r="A8" s="44" t="s">
        <v>25</v>
      </c>
      <c r="B8" s="48" t="s">
        <v>21</v>
      </c>
      <c r="C8" s="51">
        <v>2</v>
      </c>
    </row>
    <row r="9" spans="1:9">
      <c r="A9" s="44" t="s">
        <v>26</v>
      </c>
      <c r="B9" s="48" t="s">
        <v>201</v>
      </c>
      <c r="C9" s="58">
        <v>-6.5000000000000002E-2</v>
      </c>
    </row>
    <row r="10" spans="1:9">
      <c r="A10" s="44" t="s">
        <v>27</v>
      </c>
      <c r="B10" s="48" t="s">
        <v>202</v>
      </c>
      <c r="C10" s="58">
        <v>2.5000000000000001E-2</v>
      </c>
    </row>
    <row r="11" spans="1:9">
      <c r="A11" s="44" t="s">
        <v>28</v>
      </c>
      <c r="B11" s="48" t="s">
        <v>203</v>
      </c>
      <c r="C11" s="58">
        <v>0.34100000000000003</v>
      </c>
    </row>
    <row r="12" spans="1:9">
      <c r="A12" s="44" t="s">
        <v>37</v>
      </c>
      <c r="B12" s="48" t="s">
        <v>204</v>
      </c>
      <c r="C12" s="51">
        <v>16</v>
      </c>
    </row>
    <row r="13" spans="1:9">
      <c r="A13" s="44" t="s">
        <v>38</v>
      </c>
      <c r="B13" s="48" t="s">
        <v>46</v>
      </c>
      <c r="C13" s="51">
        <v>12</v>
      </c>
    </row>
    <row r="14" spans="1:9">
      <c r="A14" s="44" t="s">
        <v>39</v>
      </c>
      <c r="B14" s="48" t="s">
        <v>47</v>
      </c>
      <c r="C14" s="51">
        <v>2</v>
      </c>
    </row>
    <row r="15" spans="1:9">
      <c r="A15" s="44" t="s">
        <v>40</v>
      </c>
      <c r="B15" s="48" t="s">
        <v>48</v>
      </c>
      <c r="C15" s="51">
        <v>2</v>
      </c>
    </row>
    <row r="16" spans="1:9">
      <c r="A16" s="44" t="s">
        <v>41</v>
      </c>
      <c r="B16" s="48" t="s">
        <v>205</v>
      </c>
      <c r="C16" s="58">
        <v>0.88700000000000001</v>
      </c>
    </row>
    <row r="17" spans="1:3">
      <c r="A17" s="44" t="s">
        <v>42</v>
      </c>
      <c r="B17" s="48" t="s">
        <v>206</v>
      </c>
      <c r="C17" s="58">
        <v>0.83</v>
      </c>
    </row>
    <row r="18" spans="1:3">
      <c r="A18" s="44" t="s">
        <v>43</v>
      </c>
      <c r="B18" s="48" t="s">
        <v>207</v>
      </c>
      <c r="C18" s="58">
        <v>0.69299999999999995</v>
      </c>
    </row>
    <row r="20" spans="1:3">
      <c r="B20" s="119" t="s">
        <v>208</v>
      </c>
    </row>
    <row r="22" spans="1:3" s="120" customFormat="1">
      <c r="B22" s="121" t="s">
        <v>209</v>
      </c>
    </row>
    <row r="23" spans="1:3" s="122" customFormat="1">
      <c r="B23" s="123" t="s">
        <v>210</v>
      </c>
    </row>
    <row r="24" spans="1:3" s="120" customFormat="1">
      <c r="B24" s="123" t="s">
        <v>211</v>
      </c>
    </row>
    <row r="25" spans="1:3" s="120" customFormat="1">
      <c r="B25" s="123"/>
    </row>
    <row r="26" spans="1:3" s="120" customFormat="1">
      <c r="B26" s="123"/>
    </row>
    <row r="27" spans="1:3">
      <c r="B27" s="217" t="s">
        <v>258</v>
      </c>
    </row>
    <row r="28" spans="1:3">
      <c r="B28" s="218" t="s">
        <v>261</v>
      </c>
    </row>
    <row r="29" spans="1:3">
      <c r="B29" s="218" t="s">
        <v>262</v>
      </c>
    </row>
    <row r="30" spans="1:3">
      <c r="B30" s="218" t="s">
        <v>263</v>
      </c>
    </row>
    <row r="31" spans="1:3">
      <c r="B31" s="218" t="s">
        <v>264</v>
      </c>
    </row>
    <row r="32" spans="1:3">
      <c r="B32" s="218" t="s">
        <v>265</v>
      </c>
    </row>
    <row r="33" spans="2:2">
      <c r="B33" s="218" t="s">
        <v>266</v>
      </c>
    </row>
    <row r="34" spans="2:2">
      <c r="B34" s="218" t="s">
        <v>267</v>
      </c>
    </row>
    <row r="35" spans="2:2">
      <c r="B35" s="218" t="s">
        <v>268</v>
      </c>
    </row>
    <row r="36" spans="2:2">
      <c r="B36" s="218" t="s">
        <v>269</v>
      </c>
    </row>
    <row r="38" spans="2:2">
      <c r="B38" s="217" t="s">
        <v>259</v>
      </c>
    </row>
    <row r="39" spans="2:2">
      <c r="B39" s="218" t="s">
        <v>270</v>
      </c>
    </row>
    <row r="40" spans="2:2">
      <c r="B40" s="218" t="s">
        <v>271</v>
      </c>
    </row>
    <row r="41" spans="2:2">
      <c r="B41" s="218" t="s">
        <v>272</v>
      </c>
    </row>
    <row r="42" spans="2:2">
      <c r="B42" s="218" t="s">
        <v>273</v>
      </c>
    </row>
    <row r="43" spans="2:2">
      <c r="B43" s="218" t="s">
        <v>274</v>
      </c>
    </row>
    <row r="44" spans="2:2">
      <c r="B44" s="218" t="s">
        <v>275</v>
      </c>
    </row>
    <row r="46" spans="2:2">
      <c r="B46" s="217" t="s">
        <v>260</v>
      </c>
    </row>
    <row r="47" spans="2:2">
      <c r="B47" s="56" t="s">
        <v>276</v>
      </c>
    </row>
    <row r="48" spans="2:2">
      <c r="B48" s="56" t="s">
        <v>277</v>
      </c>
    </row>
    <row r="49" spans="2:2">
      <c r="B49" s="56" t="s">
        <v>278</v>
      </c>
    </row>
    <row r="50" spans="2:2">
      <c r="B50" s="56" t="s">
        <v>279</v>
      </c>
    </row>
    <row r="51" spans="2:2">
      <c r="B51" s="56" t="s">
        <v>280</v>
      </c>
    </row>
    <row r="52" spans="2:2">
      <c r="B52" s="56" t="s">
        <v>281</v>
      </c>
    </row>
    <row r="53" spans="2:2">
      <c r="B53" s="56" t="s">
        <v>282</v>
      </c>
    </row>
    <row r="54" spans="2:2">
      <c r="B54" s="56" t="s">
        <v>283</v>
      </c>
    </row>
    <row r="55" spans="2:2">
      <c r="B55" s="56" t="s">
        <v>284</v>
      </c>
    </row>
    <row r="56" spans="2:2">
      <c r="B56" s="56"/>
    </row>
    <row r="58" spans="2:2">
      <c r="B58" s="124" t="s">
        <v>212</v>
      </c>
    </row>
    <row r="59" spans="2:2">
      <c r="B59" s="124"/>
    </row>
    <row r="60" spans="2:2" ht="16">
      <c r="B60" s="125" t="s">
        <v>213</v>
      </c>
    </row>
    <row r="61" spans="2:2">
      <c r="B61" s="126" t="s">
        <v>214</v>
      </c>
    </row>
    <row r="62" spans="2:2">
      <c r="B62" s="126" t="s">
        <v>215</v>
      </c>
    </row>
    <row r="63" spans="2:2">
      <c r="B63" s="127" t="s">
        <v>216</v>
      </c>
    </row>
    <row r="64" spans="2:2">
      <c r="B64" s="127" t="s">
        <v>217</v>
      </c>
    </row>
    <row r="65" spans="2:2">
      <c r="B65" s="127" t="s">
        <v>218</v>
      </c>
    </row>
    <row r="66" spans="2:2">
      <c r="B66" s="127" t="s">
        <v>219</v>
      </c>
    </row>
    <row r="67" spans="2:2">
      <c r="B67" s="127" t="s">
        <v>220</v>
      </c>
    </row>
    <row r="68" spans="2:2">
      <c r="B68" s="128"/>
    </row>
    <row r="69" spans="2:2" ht="16">
      <c r="B69" s="129" t="s">
        <v>221</v>
      </c>
    </row>
    <row r="70" spans="2:2">
      <c r="B70" s="130" t="s">
        <v>222</v>
      </c>
    </row>
    <row r="71" spans="2:2">
      <c r="B71" s="131"/>
    </row>
    <row r="72" spans="2:2" ht="16">
      <c r="B72" s="125" t="s">
        <v>223</v>
      </c>
    </row>
    <row r="73" spans="2:2">
      <c r="B73" s="132" t="s">
        <v>224</v>
      </c>
    </row>
    <row r="74" spans="2:2">
      <c r="B74" s="132" t="s">
        <v>225</v>
      </c>
    </row>
    <row r="75" spans="2:2">
      <c r="B75" s="123" t="s">
        <v>226</v>
      </c>
    </row>
    <row r="76" spans="2:2">
      <c r="B76" s="132" t="s">
        <v>227</v>
      </c>
    </row>
    <row r="77" spans="2:2">
      <c r="B77" s="132" t="s">
        <v>228</v>
      </c>
    </row>
    <row r="78" spans="2:2">
      <c r="B78" s="132" t="s">
        <v>229</v>
      </c>
    </row>
    <row r="79" spans="2:2" ht="17">
      <c r="B79" s="132" t="s">
        <v>230</v>
      </c>
    </row>
    <row r="80" spans="2:2">
      <c r="B80" s="133" t="s">
        <v>231</v>
      </c>
    </row>
    <row r="83" spans="2:2">
      <c r="B83" s="217"/>
    </row>
    <row r="84" spans="2:2">
      <c r="B84" s="218"/>
    </row>
    <row r="85" spans="2:2">
      <c r="B85" s="218"/>
    </row>
    <row r="86" spans="2:2">
      <c r="B86" s="218"/>
    </row>
    <row r="87" spans="2:2">
      <c r="B87" s="218"/>
    </row>
    <row r="88" spans="2:2">
      <c r="B88" s="218"/>
    </row>
    <row r="89" spans="2:2">
      <c r="B89" s="218"/>
    </row>
    <row r="90" spans="2:2">
      <c r="B90" s="218"/>
    </row>
    <row r="91" spans="2:2">
      <c r="B91" s="218"/>
    </row>
    <row r="92" spans="2:2">
      <c r="B92" s="218"/>
    </row>
    <row r="94" spans="2:2">
      <c r="B94" s="217"/>
    </row>
    <row r="95" spans="2:2">
      <c r="B95" s="218"/>
    </row>
    <row r="96" spans="2:2">
      <c r="B96" s="218"/>
    </row>
    <row r="97" spans="2:2">
      <c r="B97" s="218"/>
    </row>
    <row r="98" spans="2:2">
      <c r="B98" s="218"/>
    </row>
    <row r="99" spans="2:2">
      <c r="B99" s="218"/>
    </row>
    <row r="100" spans="2:2">
      <c r="B100" s="218"/>
    </row>
    <row r="102" spans="2:2">
      <c r="B102" s="217"/>
    </row>
    <row r="103" spans="2:2">
      <c r="B103" s="56"/>
    </row>
    <row r="104" spans="2:2">
      <c r="B104" s="56"/>
    </row>
    <row r="105" spans="2:2">
      <c r="B105" s="56"/>
    </row>
    <row r="106" spans="2:2">
      <c r="B106" s="56"/>
    </row>
    <row r="107" spans="2:2">
      <c r="B107" s="56"/>
    </row>
    <row r="108" spans="2:2">
      <c r="B108" s="56"/>
    </row>
    <row r="109" spans="2:2">
      <c r="B109" s="56"/>
    </row>
    <row r="110" spans="2:2">
      <c r="B110" s="56"/>
    </row>
    <row r="111" spans="2:2">
      <c r="B111" s="56"/>
    </row>
  </sheetData>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30"/>
  <sheetViews>
    <sheetView topLeftCell="A13" zoomScaleNormal="100" workbookViewId="0">
      <selection activeCell="I10" sqref="I10"/>
    </sheetView>
  </sheetViews>
  <sheetFormatPr baseColWidth="10" defaultColWidth="10.6640625" defaultRowHeight="16"/>
  <cols>
    <col min="2" max="2" width="51.83203125" customWidth="1"/>
    <col min="6" max="6" width="15.83203125" customWidth="1"/>
    <col min="7" max="7" width="15.83203125" style="2" customWidth="1"/>
    <col min="8" max="8" width="10.1640625" customWidth="1"/>
  </cols>
  <sheetData>
    <row r="1" spans="1:12">
      <c r="B1" s="47" t="s">
        <v>155</v>
      </c>
    </row>
    <row r="3" spans="1:12">
      <c r="A3" s="43"/>
      <c r="B3" s="134" t="s">
        <v>157</v>
      </c>
      <c r="C3" s="135"/>
      <c r="D3" s="135"/>
      <c r="E3" s="135"/>
      <c r="F3" s="135"/>
      <c r="G3" s="144"/>
    </row>
    <row r="4" spans="1:12">
      <c r="B4" s="136" t="s">
        <v>170</v>
      </c>
      <c r="C4" s="135"/>
      <c r="D4" s="135"/>
      <c r="E4" s="135"/>
      <c r="F4" s="135"/>
      <c r="G4" s="144"/>
    </row>
    <row r="5" spans="1:12">
      <c r="B5" s="137"/>
      <c r="C5" s="138" t="s">
        <v>4</v>
      </c>
      <c r="D5" s="138" t="s">
        <v>53</v>
      </c>
      <c r="E5" s="138" t="s">
        <v>54</v>
      </c>
      <c r="F5" s="139" t="s">
        <v>172</v>
      </c>
      <c r="G5" s="145"/>
      <c r="I5" s="30" t="s">
        <v>70</v>
      </c>
      <c r="L5" s="1" t="s">
        <v>91</v>
      </c>
    </row>
    <row r="6" spans="1:12">
      <c r="B6" s="141" t="s">
        <v>55</v>
      </c>
      <c r="C6" s="142">
        <v>0.51</v>
      </c>
      <c r="D6" s="142">
        <v>0.05</v>
      </c>
      <c r="E6" s="142">
        <v>0.17</v>
      </c>
      <c r="F6" s="150" t="s">
        <v>236</v>
      </c>
      <c r="G6" s="146"/>
      <c r="I6" s="10"/>
    </row>
    <row r="7" spans="1:12">
      <c r="B7" s="141" t="s">
        <v>56</v>
      </c>
      <c r="C7" s="142">
        <v>0.17</v>
      </c>
      <c r="D7" s="142">
        <v>0.08</v>
      </c>
      <c r="E7" s="142">
        <v>0.22</v>
      </c>
      <c r="F7" s="150" t="s">
        <v>236</v>
      </c>
      <c r="G7" s="146"/>
      <c r="I7" s="48" t="s">
        <v>232</v>
      </c>
      <c r="K7" t="s">
        <v>92</v>
      </c>
      <c r="L7" s="4" t="s">
        <v>22</v>
      </c>
    </row>
    <row r="8" spans="1:12">
      <c r="B8" s="141" t="s">
        <v>57</v>
      </c>
      <c r="C8" s="142">
        <v>0.02</v>
      </c>
      <c r="D8" s="142">
        <v>0.01</v>
      </c>
      <c r="E8" s="142">
        <v>0.01</v>
      </c>
      <c r="F8" s="150" t="s">
        <v>236</v>
      </c>
      <c r="G8" s="146"/>
      <c r="I8" s="48" t="s">
        <v>233</v>
      </c>
      <c r="K8" t="s">
        <v>92</v>
      </c>
      <c r="L8" s="4" t="s">
        <v>23</v>
      </c>
    </row>
    <row r="9" spans="1:12">
      <c r="B9" s="141" t="s">
        <v>58</v>
      </c>
      <c r="C9" s="142">
        <v>0</v>
      </c>
      <c r="D9" s="142">
        <v>0.03</v>
      </c>
      <c r="E9" s="142">
        <v>0.25</v>
      </c>
      <c r="F9" s="140" t="s">
        <v>69</v>
      </c>
      <c r="G9" s="146"/>
      <c r="I9" s="48" t="s">
        <v>234</v>
      </c>
      <c r="K9" t="s">
        <v>92</v>
      </c>
      <c r="L9" s="4" t="s">
        <v>24</v>
      </c>
    </row>
    <row r="10" spans="1:12">
      <c r="B10" s="141" t="s">
        <v>59</v>
      </c>
      <c r="C10" s="142">
        <v>0.17</v>
      </c>
      <c r="D10" s="142">
        <v>0.14000000000000001</v>
      </c>
      <c r="E10" s="142">
        <v>0.01</v>
      </c>
      <c r="F10" s="150" t="s">
        <v>236</v>
      </c>
      <c r="G10" s="146"/>
      <c r="I10" s="48" t="s">
        <v>235</v>
      </c>
      <c r="K10" t="s">
        <v>92</v>
      </c>
      <c r="L10" s="4" t="s">
        <v>25</v>
      </c>
    </row>
    <row r="11" spans="1:12">
      <c r="B11" s="141" t="s">
        <v>60</v>
      </c>
      <c r="C11" s="142">
        <v>0.09</v>
      </c>
      <c r="D11" s="142">
        <v>0.03</v>
      </c>
      <c r="E11" s="142">
        <v>0.04</v>
      </c>
      <c r="F11" s="150" t="s">
        <v>236</v>
      </c>
      <c r="G11" s="146"/>
      <c r="I11" s="10"/>
    </row>
    <row r="12" spans="1:12">
      <c r="B12" s="141" t="s">
        <v>61</v>
      </c>
      <c r="C12" s="142">
        <v>0</v>
      </c>
      <c r="D12" s="142">
        <v>0.05</v>
      </c>
      <c r="E12" s="142">
        <v>0.01</v>
      </c>
      <c r="F12" s="140" t="s">
        <v>69</v>
      </c>
      <c r="G12" s="146"/>
    </row>
    <row r="13" spans="1:12">
      <c r="B13" s="141" t="s">
        <v>62</v>
      </c>
      <c r="C13" s="142">
        <v>0</v>
      </c>
      <c r="D13" s="142">
        <v>0.09</v>
      </c>
      <c r="E13" s="142">
        <v>0</v>
      </c>
      <c r="F13" s="150" t="s">
        <v>237</v>
      </c>
      <c r="G13" s="146"/>
    </row>
    <row r="14" spans="1:12">
      <c r="B14" s="141" t="s">
        <v>63</v>
      </c>
      <c r="C14" s="142">
        <v>0</v>
      </c>
      <c r="D14" s="142">
        <v>0.09</v>
      </c>
      <c r="E14" s="142">
        <v>0.08</v>
      </c>
      <c r="F14" s="140" t="s">
        <v>69</v>
      </c>
      <c r="G14" s="146"/>
    </row>
    <row r="15" spans="1:12">
      <c r="B15" s="141" t="s">
        <v>64</v>
      </c>
      <c r="C15" s="142">
        <v>0.02</v>
      </c>
      <c r="D15" s="142">
        <v>0.21</v>
      </c>
      <c r="E15" s="142">
        <v>0.04</v>
      </c>
      <c r="F15" s="150" t="s">
        <v>236</v>
      </c>
      <c r="G15" s="146"/>
    </row>
    <row r="16" spans="1:12">
      <c r="B16" s="141" t="s">
        <v>65</v>
      </c>
      <c r="C16" s="142">
        <v>0.02</v>
      </c>
      <c r="D16" s="142">
        <v>0</v>
      </c>
      <c r="E16" s="142">
        <v>0</v>
      </c>
      <c r="F16" s="150" t="s">
        <v>237</v>
      </c>
      <c r="G16" s="146"/>
      <c r="I16" s="10"/>
    </row>
    <row r="17" spans="2:12">
      <c r="B17" s="141" t="s">
        <v>66</v>
      </c>
      <c r="C17" s="142">
        <v>0</v>
      </c>
      <c r="D17" s="142">
        <v>0.16</v>
      </c>
      <c r="E17" s="142">
        <v>0.16</v>
      </c>
      <c r="F17" s="140" t="s">
        <v>69</v>
      </c>
      <c r="G17" s="146"/>
      <c r="I17" s="10"/>
    </row>
    <row r="18" spans="2:12">
      <c r="B18" s="141" t="s">
        <v>67</v>
      </c>
      <c r="C18" s="142">
        <v>0</v>
      </c>
      <c r="D18" s="142">
        <v>0.06</v>
      </c>
      <c r="E18" s="142">
        <v>0.01</v>
      </c>
      <c r="F18" s="140" t="s">
        <v>69</v>
      </c>
      <c r="G18" s="146"/>
      <c r="I18" s="10"/>
    </row>
    <row r="19" spans="2:12">
      <c r="I19" s="10"/>
    </row>
    <row r="20" spans="2:12">
      <c r="B20" s="9"/>
      <c r="C20" s="9"/>
      <c r="D20" s="9"/>
      <c r="E20" s="9"/>
    </row>
    <row r="21" spans="2:12">
      <c r="B21" s="77" t="s">
        <v>158</v>
      </c>
      <c r="C21" s="2"/>
      <c r="D21" s="2"/>
      <c r="E21" s="2"/>
      <c r="F21" s="2"/>
    </row>
    <row r="22" spans="2:12">
      <c r="B22" s="78" t="s">
        <v>171</v>
      </c>
      <c r="C22" s="2"/>
      <c r="D22" s="2"/>
      <c r="E22" s="2"/>
      <c r="F22" s="2"/>
    </row>
    <row r="23" spans="2:12" ht="17" thickBot="1">
      <c r="C23" s="193" t="s">
        <v>93</v>
      </c>
      <c r="D23" s="193"/>
      <c r="E23" s="193"/>
      <c r="F23" s="193"/>
      <c r="G23" s="143"/>
    </row>
    <row r="24" spans="2:12" ht="32" customHeight="1" thickTop="1" thickBot="1">
      <c r="C24" s="194"/>
      <c r="D24" s="196" t="s">
        <v>94</v>
      </c>
      <c r="E24" s="197"/>
      <c r="F24" s="198"/>
      <c r="G24" s="147"/>
      <c r="I24" s="30" t="s">
        <v>70</v>
      </c>
      <c r="L24" s="1" t="s">
        <v>91</v>
      </c>
    </row>
    <row r="25" spans="2:12" ht="18" thickBot="1">
      <c r="C25" s="195"/>
      <c r="D25" s="11" t="s">
        <v>4</v>
      </c>
      <c r="E25" s="12" t="s">
        <v>53</v>
      </c>
      <c r="F25" s="13" t="s">
        <v>95</v>
      </c>
      <c r="G25" s="147"/>
      <c r="J25" s="10"/>
    </row>
    <row r="26" spans="2:12" ht="18" thickTop="1">
      <c r="C26" s="14" t="s">
        <v>4</v>
      </c>
      <c r="D26" s="15">
        <v>1</v>
      </c>
      <c r="E26" s="15">
        <v>-6.5000000000000002E-2</v>
      </c>
      <c r="F26" s="26">
        <v>0.34100000000000003</v>
      </c>
      <c r="G26" s="148"/>
      <c r="I26" s="21" t="s">
        <v>97</v>
      </c>
      <c r="J26" s="22">
        <v>-6.5000000000000002E-2</v>
      </c>
      <c r="K26" t="s">
        <v>92</v>
      </c>
      <c r="L26" s="5" t="s">
        <v>26</v>
      </c>
    </row>
    <row r="27" spans="2:12" ht="17">
      <c r="C27" s="16" t="s">
        <v>53</v>
      </c>
      <c r="D27" s="20">
        <v>-6.5000000000000002E-2</v>
      </c>
      <c r="E27" s="15">
        <v>1</v>
      </c>
      <c r="F27" s="23">
        <v>2.5000000000000001E-2</v>
      </c>
      <c r="G27" s="148"/>
      <c r="I27" s="24" t="s">
        <v>98</v>
      </c>
      <c r="J27" s="25">
        <v>2.5000000000000001E-2</v>
      </c>
      <c r="K27" t="s">
        <v>92</v>
      </c>
      <c r="L27" s="5" t="s">
        <v>27</v>
      </c>
    </row>
    <row r="28" spans="2:12" ht="18" thickBot="1">
      <c r="C28" s="17" t="s">
        <v>95</v>
      </c>
      <c r="D28" s="18">
        <v>0.34100000000000003</v>
      </c>
      <c r="E28" s="18">
        <v>2.5000000000000001E-2</v>
      </c>
      <c r="F28" s="19">
        <v>1</v>
      </c>
      <c r="G28" s="148"/>
      <c r="I28" s="27" t="s">
        <v>99</v>
      </c>
      <c r="J28" s="28">
        <v>0.34100000000000003</v>
      </c>
      <c r="K28" t="s">
        <v>92</v>
      </c>
      <c r="L28" s="5" t="s">
        <v>28</v>
      </c>
    </row>
    <row r="29" spans="2:12" ht="17" thickTop="1">
      <c r="C29" s="199" t="s">
        <v>96</v>
      </c>
      <c r="D29" s="199"/>
      <c r="E29" s="199"/>
      <c r="F29" s="199"/>
      <c r="G29" s="149"/>
    </row>
    <row r="30" spans="2:12">
      <c r="I30" s="10"/>
      <c r="K30" s="2"/>
      <c r="L30" s="2"/>
    </row>
  </sheetData>
  <mergeCells count="4">
    <mergeCell ref="C23:F23"/>
    <mergeCell ref="C24:C25"/>
    <mergeCell ref="D24:F24"/>
    <mergeCell ref="C29:F2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39"/>
  <sheetViews>
    <sheetView topLeftCell="C11" zoomScaleNormal="100" workbookViewId="0">
      <selection activeCell="L27" sqref="L27"/>
    </sheetView>
  </sheetViews>
  <sheetFormatPr baseColWidth="10" defaultColWidth="10.6640625" defaultRowHeight="16"/>
  <cols>
    <col min="2" max="2" width="35.33203125" customWidth="1"/>
    <col min="3" max="3" width="13.83203125" customWidth="1"/>
    <col min="6" max="7" width="16" customWidth="1"/>
  </cols>
  <sheetData>
    <row r="1" spans="1:15">
      <c r="A1" s="135"/>
      <c r="B1" s="151" t="s">
        <v>193</v>
      </c>
      <c r="C1" s="135"/>
      <c r="D1" s="135"/>
      <c r="E1" s="135"/>
      <c r="F1" s="135"/>
      <c r="G1" s="135"/>
      <c r="H1" s="135"/>
      <c r="I1" s="135"/>
      <c r="J1" s="135"/>
      <c r="K1" s="135"/>
      <c r="L1" s="135"/>
      <c r="M1" s="135"/>
      <c r="N1" s="135"/>
      <c r="O1" s="135"/>
    </row>
    <row r="2" spans="1:15">
      <c r="A2" s="135"/>
      <c r="B2" s="135"/>
      <c r="C2" s="135"/>
      <c r="D2" s="135"/>
      <c r="E2" s="135"/>
      <c r="F2" s="135"/>
      <c r="G2" s="135"/>
      <c r="H2" s="135"/>
      <c r="I2" s="135"/>
      <c r="J2" s="135"/>
      <c r="K2" s="135"/>
      <c r="L2" s="135"/>
      <c r="M2" s="135"/>
      <c r="N2" s="135"/>
      <c r="O2" s="135"/>
    </row>
    <row r="3" spans="1:15">
      <c r="A3" s="154"/>
      <c r="B3" s="134" t="s">
        <v>71</v>
      </c>
      <c r="C3" s="135"/>
      <c r="D3" s="135"/>
      <c r="E3" s="135"/>
      <c r="F3" s="135"/>
      <c r="G3" s="135"/>
      <c r="H3" s="135"/>
      <c r="I3" s="135"/>
      <c r="J3" s="135"/>
      <c r="K3" s="135"/>
      <c r="L3" s="135"/>
      <c r="M3" s="135"/>
      <c r="N3" s="135"/>
      <c r="O3" s="135"/>
    </row>
    <row r="4" spans="1:15">
      <c r="A4" s="135"/>
      <c r="B4" s="136" t="s">
        <v>170</v>
      </c>
      <c r="C4" s="135"/>
      <c r="D4" s="135"/>
      <c r="E4" s="135"/>
      <c r="F4" s="135"/>
      <c r="G4" s="135"/>
      <c r="H4" s="135"/>
      <c r="I4" s="135"/>
      <c r="J4" s="135"/>
      <c r="K4" s="135"/>
      <c r="L4" s="135"/>
      <c r="M4" s="135"/>
      <c r="N4" s="135"/>
      <c r="O4" s="135"/>
    </row>
    <row r="5" spans="1:15">
      <c r="A5" s="135"/>
      <c r="B5" s="137"/>
      <c r="C5" s="138" t="s">
        <v>4</v>
      </c>
      <c r="D5" s="138" t="s">
        <v>53</v>
      </c>
      <c r="E5" s="138" t="s">
        <v>54</v>
      </c>
      <c r="F5" s="139" t="s">
        <v>172</v>
      </c>
      <c r="G5" s="145"/>
      <c r="H5" s="155"/>
      <c r="I5" s="151" t="s">
        <v>70</v>
      </c>
      <c r="J5" s="135"/>
      <c r="K5" s="135"/>
      <c r="L5" s="156" t="s">
        <v>91</v>
      </c>
      <c r="M5" s="135"/>
      <c r="N5" s="135"/>
      <c r="O5" s="135"/>
    </row>
    <row r="6" spans="1:15">
      <c r="A6" s="135"/>
      <c r="B6" s="141" t="s">
        <v>72</v>
      </c>
      <c r="C6" s="142">
        <v>0.08</v>
      </c>
      <c r="D6" s="142">
        <v>0.02</v>
      </c>
      <c r="E6" s="142">
        <v>0.06</v>
      </c>
      <c r="F6" s="140" t="s">
        <v>68</v>
      </c>
      <c r="G6" s="140"/>
      <c r="H6" s="157"/>
      <c r="I6" s="135"/>
      <c r="J6" s="135"/>
      <c r="K6" s="135"/>
      <c r="L6" s="135"/>
      <c r="M6" s="135"/>
      <c r="N6" s="135"/>
      <c r="O6" s="135"/>
    </row>
    <row r="7" spans="1:15">
      <c r="A7" s="135"/>
      <c r="B7" s="141" t="s">
        <v>73</v>
      </c>
      <c r="C7" s="142">
        <v>0.02</v>
      </c>
      <c r="D7" s="142">
        <v>0.01</v>
      </c>
      <c r="E7" s="142">
        <v>0</v>
      </c>
      <c r="F7" s="140" t="s">
        <v>69</v>
      </c>
      <c r="G7" s="140"/>
      <c r="H7" s="157"/>
      <c r="I7" s="135" t="s">
        <v>88</v>
      </c>
      <c r="J7" s="135"/>
      <c r="K7" s="135" t="s">
        <v>92</v>
      </c>
      <c r="L7" s="158" t="s">
        <v>37</v>
      </c>
      <c r="M7" s="135"/>
      <c r="N7" s="135"/>
      <c r="O7" s="135"/>
    </row>
    <row r="8" spans="1:15">
      <c r="A8" s="135"/>
      <c r="B8" s="141" t="s">
        <v>74</v>
      </c>
      <c r="C8" s="142">
        <v>0.02</v>
      </c>
      <c r="D8" s="142">
        <v>0.04</v>
      </c>
      <c r="E8" s="142">
        <v>0.08</v>
      </c>
      <c r="F8" s="140" t="s">
        <v>68</v>
      </c>
      <c r="G8" s="140"/>
      <c r="H8" s="135"/>
      <c r="I8" s="135" t="s">
        <v>89</v>
      </c>
      <c r="J8" s="135"/>
      <c r="K8" s="135" t="s">
        <v>92</v>
      </c>
      <c r="L8" s="158" t="s">
        <v>38</v>
      </c>
      <c r="M8" s="135"/>
      <c r="N8" s="135"/>
      <c r="O8" s="135"/>
    </row>
    <row r="9" spans="1:15">
      <c r="A9" s="135"/>
      <c r="B9" s="141" t="s">
        <v>75</v>
      </c>
      <c r="C9" s="142">
        <v>0.4</v>
      </c>
      <c r="D9" s="142">
        <v>0.43</v>
      </c>
      <c r="E9" s="142">
        <v>0.28999999999999998</v>
      </c>
      <c r="F9" s="140" t="s">
        <v>68</v>
      </c>
      <c r="G9" s="140"/>
      <c r="H9" s="135"/>
      <c r="I9" s="135" t="s">
        <v>90</v>
      </c>
      <c r="J9" s="135"/>
      <c r="K9" s="135" t="s">
        <v>92</v>
      </c>
      <c r="L9" s="158" t="s">
        <v>39</v>
      </c>
      <c r="M9" s="135"/>
      <c r="N9" s="135"/>
      <c r="O9" s="135"/>
    </row>
    <row r="10" spans="1:15">
      <c r="A10" s="135"/>
      <c r="B10" s="141" t="s">
        <v>76</v>
      </c>
      <c r="C10" s="142">
        <v>0.04</v>
      </c>
      <c r="D10" s="142">
        <v>0.06</v>
      </c>
      <c r="E10" s="142">
        <v>0.11</v>
      </c>
      <c r="F10" s="140" t="s">
        <v>68</v>
      </c>
      <c r="G10" s="140"/>
      <c r="H10" s="135"/>
      <c r="I10" s="135" t="s">
        <v>235</v>
      </c>
      <c r="J10" s="135"/>
      <c r="K10" s="135" t="s">
        <v>92</v>
      </c>
      <c r="L10" s="158" t="s">
        <v>40</v>
      </c>
      <c r="M10" s="135"/>
      <c r="N10" s="135"/>
      <c r="O10" s="135"/>
    </row>
    <row r="11" spans="1:15">
      <c r="A11" s="135"/>
      <c r="B11" s="141" t="s">
        <v>77</v>
      </c>
      <c r="C11" s="142">
        <v>0.05</v>
      </c>
      <c r="D11" s="142">
        <v>0</v>
      </c>
      <c r="E11" s="142">
        <v>0.02</v>
      </c>
      <c r="F11" s="140" t="s">
        <v>69</v>
      </c>
      <c r="G11" s="140"/>
      <c r="H11" s="135"/>
      <c r="I11" s="135"/>
      <c r="J11" s="135"/>
      <c r="K11" s="135"/>
      <c r="L11" s="135"/>
      <c r="M11" s="135"/>
      <c r="N11" s="135"/>
      <c r="O11" s="135"/>
    </row>
    <row r="12" spans="1:15">
      <c r="A12" s="135"/>
      <c r="B12" s="141" t="s">
        <v>78</v>
      </c>
      <c r="C12" s="142">
        <v>0.09</v>
      </c>
      <c r="D12" s="142">
        <v>0</v>
      </c>
      <c r="E12" s="142">
        <v>0</v>
      </c>
      <c r="F12" s="140" t="s">
        <v>237</v>
      </c>
      <c r="G12" s="140"/>
      <c r="H12" s="135"/>
      <c r="I12" s="135"/>
      <c r="J12" s="135"/>
      <c r="K12" s="135"/>
      <c r="L12" s="135"/>
      <c r="M12" s="135"/>
      <c r="N12" s="135"/>
      <c r="O12" s="135"/>
    </row>
    <row r="13" spans="1:15">
      <c r="A13" s="135"/>
      <c r="B13" s="141" t="s">
        <v>79</v>
      </c>
      <c r="C13" s="142">
        <v>0.05</v>
      </c>
      <c r="D13" s="142">
        <v>0.15</v>
      </c>
      <c r="E13" s="142">
        <v>0.24</v>
      </c>
      <c r="F13" s="140" t="s">
        <v>68</v>
      </c>
      <c r="G13" s="140"/>
      <c r="H13" s="135"/>
      <c r="I13" s="135"/>
      <c r="J13" s="135"/>
      <c r="K13" s="135"/>
      <c r="L13" s="135"/>
      <c r="M13" s="135"/>
      <c r="N13" s="135"/>
      <c r="O13" s="135"/>
    </row>
    <row r="14" spans="1:15">
      <c r="A14" s="135"/>
      <c r="B14" s="141" t="s">
        <v>80</v>
      </c>
      <c r="C14" s="142">
        <v>0.01</v>
      </c>
      <c r="D14" s="142">
        <v>0.01</v>
      </c>
      <c r="E14" s="142">
        <v>0.04</v>
      </c>
      <c r="F14" s="140" t="s">
        <v>68</v>
      </c>
      <c r="G14" s="140"/>
      <c r="H14" s="135"/>
      <c r="I14" s="135"/>
      <c r="J14" s="135"/>
      <c r="K14" s="135"/>
      <c r="L14" s="135"/>
      <c r="M14" s="135"/>
      <c r="N14" s="135"/>
      <c r="O14" s="135"/>
    </row>
    <row r="15" spans="1:15">
      <c r="A15" s="135"/>
      <c r="B15" s="141" t="s">
        <v>81</v>
      </c>
      <c r="C15" s="142">
        <v>0.02</v>
      </c>
      <c r="D15" s="142">
        <v>0.02</v>
      </c>
      <c r="E15" s="142">
        <v>0.05</v>
      </c>
      <c r="F15" s="140" t="s">
        <v>68</v>
      </c>
      <c r="G15" s="140"/>
      <c r="H15" s="135"/>
      <c r="I15" s="135"/>
      <c r="J15" s="135"/>
      <c r="K15" s="135"/>
      <c r="L15" s="135"/>
      <c r="M15" s="135"/>
      <c r="N15" s="135"/>
      <c r="O15" s="135"/>
    </row>
    <row r="16" spans="1:15">
      <c r="A16" s="135"/>
      <c r="B16" s="141" t="s">
        <v>82</v>
      </c>
      <c r="C16" s="142">
        <v>0.03</v>
      </c>
      <c r="D16" s="142">
        <v>0.02</v>
      </c>
      <c r="E16" s="142">
        <v>0.02</v>
      </c>
      <c r="F16" s="140" t="s">
        <v>68</v>
      </c>
      <c r="G16" s="140"/>
      <c r="H16" s="135"/>
      <c r="I16" s="135"/>
      <c r="J16" s="135"/>
      <c r="K16" s="135"/>
      <c r="L16" s="135"/>
      <c r="M16" s="135"/>
      <c r="N16" s="135"/>
      <c r="O16" s="135"/>
    </row>
    <row r="17" spans="1:15">
      <c r="A17" s="135"/>
      <c r="B17" s="141" t="s">
        <v>83</v>
      </c>
      <c r="C17" s="142">
        <v>0.02</v>
      </c>
      <c r="D17" s="142">
        <v>0.02</v>
      </c>
      <c r="E17" s="142">
        <v>0.03</v>
      </c>
      <c r="F17" s="140" t="s">
        <v>68</v>
      </c>
      <c r="G17" s="140"/>
      <c r="H17" s="135"/>
      <c r="I17" s="135"/>
      <c r="J17" s="135"/>
      <c r="K17" s="135"/>
      <c r="L17" s="135"/>
      <c r="M17" s="135"/>
      <c r="N17" s="135"/>
      <c r="O17" s="135"/>
    </row>
    <row r="18" spans="1:15">
      <c r="A18" s="135"/>
      <c r="B18" s="141" t="s">
        <v>84</v>
      </c>
      <c r="C18" s="142">
        <v>0.08</v>
      </c>
      <c r="D18" s="142">
        <v>0.18</v>
      </c>
      <c r="E18" s="142">
        <v>0.03</v>
      </c>
      <c r="F18" s="140" t="s">
        <v>68</v>
      </c>
      <c r="G18" s="140"/>
      <c r="H18" s="135"/>
      <c r="I18" s="135"/>
      <c r="J18" s="135"/>
      <c r="K18" s="135"/>
      <c r="L18" s="135"/>
      <c r="M18" s="135"/>
      <c r="N18" s="135"/>
      <c r="O18" s="135"/>
    </row>
    <row r="19" spans="1:15">
      <c r="A19" s="135"/>
      <c r="B19" s="141" t="s">
        <v>85</v>
      </c>
      <c r="C19" s="142">
        <v>0.02</v>
      </c>
      <c r="D19" s="142">
        <v>0.03</v>
      </c>
      <c r="E19" s="142">
        <v>0.02</v>
      </c>
      <c r="F19" s="140" t="s">
        <v>68</v>
      </c>
      <c r="G19" s="140"/>
      <c r="H19" s="135"/>
      <c r="I19" s="135"/>
      <c r="J19" s="135"/>
      <c r="K19" s="135"/>
      <c r="L19" s="135"/>
      <c r="M19" s="135"/>
      <c r="N19" s="135"/>
      <c r="O19" s="135"/>
    </row>
    <row r="20" spans="1:15">
      <c r="A20" s="135"/>
      <c r="B20" s="141" t="s">
        <v>86</v>
      </c>
      <c r="C20" s="142">
        <v>0.01</v>
      </c>
      <c r="D20" s="142">
        <v>0.01</v>
      </c>
      <c r="E20" s="142">
        <v>0.01</v>
      </c>
      <c r="F20" s="140" t="s">
        <v>68</v>
      </c>
      <c r="G20" s="140"/>
      <c r="H20" s="135"/>
      <c r="I20" s="135"/>
      <c r="J20" s="135"/>
      <c r="K20" s="135"/>
      <c r="L20" s="135"/>
      <c r="M20" s="135"/>
      <c r="N20" s="135"/>
      <c r="O20" s="135"/>
    </row>
    <row r="21" spans="1:15">
      <c r="A21" s="135"/>
      <c r="B21" s="141" t="s">
        <v>87</v>
      </c>
      <c r="C21" s="142">
        <v>0.06</v>
      </c>
      <c r="D21" s="142">
        <v>0</v>
      </c>
      <c r="E21" s="142">
        <v>0</v>
      </c>
      <c r="F21" s="140" t="s">
        <v>237</v>
      </c>
      <c r="G21" s="140"/>
      <c r="H21" s="135"/>
      <c r="I21" s="135"/>
      <c r="J21" s="135"/>
      <c r="K21" s="135"/>
      <c r="L21" s="135"/>
      <c r="M21" s="135"/>
      <c r="N21" s="135"/>
      <c r="O21" s="135"/>
    </row>
    <row r="22" spans="1:15">
      <c r="A22" s="135"/>
      <c r="H22" s="135"/>
      <c r="I22" s="135"/>
      <c r="J22" s="135"/>
      <c r="K22" s="135"/>
      <c r="L22" s="135"/>
      <c r="M22" s="135"/>
      <c r="N22" s="135"/>
      <c r="O22" s="135"/>
    </row>
    <row r="23" spans="1:15">
      <c r="A23" s="135"/>
      <c r="B23" s="135"/>
      <c r="C23" s="135"/>
      <c r="D23" s="135"/>
      <c r="E23" s="135"/>
      <c r="F23" s="135"/>
      <c r="G23" s="144"/>
      <c r="H23" s="135"/>
      <c r="I23" s="135"/>
      <c r="J23" s="135"/>
      <c r="K23" s="135"/>
      <c r="L23" s="135"/>
      <c r="M23" s="135"/>
      <c r="N23" s="135"/>
      <c r="O23" s="135"/>
    </row>
    <row r="24" spans="1:15">
      <c r="A24" s="135"/>
      <c r="B24" s="152" t="s">
        <v>156</v>
      </c>
      <c r="C24" s="135"/>
      <c r="D24" s="135"/>
      <c r="E24" s="135"/>
      <c r="F24" s="135"/>
      <c r="G24" s="144"/>
      <c r="H24" s="135"/>
      <c r="I24" s="135"/>
      <c r="J24" s="135"/>
      <c r="K24" s="135"/>
      <c r="L24" s="135"/>
      <c r="M24" s="135"/>
      <c r="N24" s="135"/>
      <c r="O24" s="135"/>
    </row>
    <row r="25" spans="1:15">
      <c r="A25" s="135"/>
      <c r="B25" s="153" t="s">
        <v>171</v>
      </c>
      <c r="C25" s="144"/>
      <c r="D25" s="144"/>
      <c r="E25" s="144"/>
      <c r="F25" s="144"/>
      <c r="G25" s="144"/>
      <c r="H25" s="144"/>
      <c r="I25" s="135"/>
      <c r="J25" s="135"/>
      <c r="K25" s="135"/>
      <c r="L25" s="135"/>
      <c r="M25" s="135"/>
      <c r="N25" s="135"/>
      <c r="O25" s="135"/>
    </row>
    <row r="26" spans="1:15" ht="17" thickBot="1">
      <c r="A26" s="135"/>
      <c r="B26" s="135"/>
      <c r="C26" s="200" t="s">
        <v>93</v>
      </c>
      <c r="D26" s="200"/>
      <c r="E26" s="200"/>
      <c r="F26" s="200"/>
      <c r="G26" s="178"/>
      <c r="H26" s="144"/>
      <c r="I26" s="135"/>
      <c r="J26" s="135"/>
      <c r="K26" s="135"/>
      <c r="L26" s="135"/>
      <c r="M26" s="135"/>
      <c r="N26" s="135"/>
      <c r="O26" s="135"/>
    </row>
    <row r="27" spans="1:15" ht="32" customHeight="1" thickTop="1" thickBot="1">
      <c r="A27" s="135"/>
      <c r="B27" s="135"/>
      <c r="C27" s="201"/>
      <c r="D27" s="203" t="s">
        <v>94</v>
      </c>
      <c r="E27" s="204"/>
      <c r="F27" s="205"/>
      <c r="G27" s="179"/>
      <c r="H27" s="135"/>
      <c r="I27" s="151" t="s">
        <v>70</v>
      </c>
      <c r="J27" s="135"/>
      <c r="K27" s="135"/>
      <c r="L27" s="156" t="s">
        <v>91</v>
      </c>
      <c r="M27" s="135"/>
      <c r="N27" s="135"/>
      <c r="O27" s="135"/>
    </row>
    <row r="28" spans="1:15" ht="17" thickBot="1">
      <c r="A28" s="135"/>
      <c r="B28" s="135"/>
      <c r="C28" s="202"/>
      <c r="D28" s="159" t="s">
        <v>4</v>
      </c>
      <c r="E28" s="160" t="s">
        <v>3</v>
      </c>
      <c r="F28" s="161" t="s">
        <v>2</v>
      </c>
      <c r="G28" s="179"/>
      <c r="H28" s="135"/>
      <c r="I28" s="135"/>
      <c r="J28" s="140"/>
      <c r="K28" s="135"/>
      <c r="L28" s="135"/>
      <c r="M28" s="135"/>
      <c r="N28" s="135"/>
      <c r="O28" s="135"/>
    </row>
    <row r="29" spans="1:15" ht="17" thickTop="1">
      <c r="A29" s="135"/>
      <c r="B29" s="135"/>
      <c r="C29" s="162" t="s">
        <v>4</v>
      </c>
      <c r="D29" s="163">
        <v>1</v>
      </c>
      <c r="E29" s="163">
        <v>0.88700000000000001</v>
      </c>
      <c r="F29" s="164">
        <v>0.69299999999999995</v>
      </c>
      <c r="G29" s="180"/>
      <c r="H29" s="135"/>
      <c r="I29" s="165" t="s">
        <v>97</v>
      </c>
      <c r="J29" s="166">
        <v>0.88700000000000001</v>
      </c>
      <c r="K29" s="135" t="s">
        <v>92</v>
      </c>
      <c r="L29" s="167" t="s">
        <v>41</v>
      </c>
      <c r="M29" s="135"/>
      <c r="N29" s="135"/>
      <c r="O29" s="135"/>
    </row>
    <row r="30" spans="1:15">
      <c r="A30" s="135"/>
      <c r="B30" s="135"/>
      <c r="C30" s="168" t="s">
        <v>3</v>
      </c>
      <c r="D30" s="169">
        <v>0.88700000000000001</v>
      </c>
      <c r="E30" s="163">
        <v>1</v>
      </c>
      <c r="F30" s="170">
        <v>0.83</v>
      </c>
      <c r="G30" s="180"/>
      <c r="H30" s="135"/>
      <c r="I30" s="171" t="s">
        <v>98</v>
      </c>
      <c r="J30" s="172">
        <v>0.83</v>
      </c>
      <c r="K30" s="135" t="s">
        <v>92</v>
      </c>
      <c r="L30" s="167" t="s">
        <v>42</v>
      </c>
      <c r="M30" s="135"/>
      <c r="N30" s="135"/>
      <c r="O30" s="135"/>
    </row>
    <row r="31" spans="1:15" ht="17" thickBot="1">
      <c r="A31" s="135"/>
      <c r="B31" s="135"/>
      <c r="C31" s="173" t="s">
        <v>2</v>
      </c>
      <c r="D31" s="174">
        <v>0.69299999999999995</v>
      </c>
      <c r="E31" s="174">
        <v>0.83</v>
      </c>
      <c r="F31" s="175">
        <v>1</v>
      </c>
      <c r="G31" s="180"/>
      <c r="H31" s="135"/>
      <c r="I31" s="176" t="s">
        <v>99</v>
      </c>
      <c r="J31" s="177">
        <v>0.69299999999999995</v>
      </c>
      <c r="K31" s="135" t="s">
        <v>92</v>
      </c>
      <c r="L31" s="167" t="s">
        <v>43</v>
      </c>
      <c r="M31" s="135"/>
      <c r="N31" s="135"/>
      <c r="O31" s="135"/>
    </row>
    <row r="32" spans="1:15" ht="17" thickTop="1">
      <c r="A32" s="135"/>
      <c r="B32" s="135"/>
      <c r="C32" s="206" t="s">
        <v>96</v>
      </c>
      <c r="D32" s="206"/>
      <c r="E32" s="206"/>
      <c r="F32" s="206"/>
      <c r="G32" s="181"/>
      <c r="H32" s="135"/>
      <c r="I32" s="135"/>
      <c r="J32" s="135"/>
      <c r="K32" s="135"/>
      <c r="L32" s="135"/>
      <c r="M32" s="135"/>
      <c r="N32" s="135"/>
      <c r="O32" s="135"/>
    </row>
    <row r="33" spans="1:15">
      <c r="A33" s="135"/>
      <c r="B33" s="135"/>
      <c r="C33" s="135"/>
      <c r="D33" s="135"/>
      <c r="E33" s="135"/>
      <c r="F33" s="135"/>
      <c r="G33" s="144"/>
      <c r="H33" s="135"/>
      <c r="I33" s="135"/>
      <c r="J33" s="135"/>
      <c r="K33" s="135"/>
      <c r="L33" s="135"/>
      <c r="M33" s="135"/>
      <c r="N33" s="135"/>
      <c r="O33" s="135"/>
    </row>
    <row r="34" spans="1:15">
      <c r="A34" s="135"/>
      <c r="B34" s="135"/>
      <c r="C34" s="135"/>
      <c r="D34" s="135"/>
      <c r="E34" s="135"/>
      <c r="F34" s="135"/>
      <c r="G34" s="144"/>
      <c r="H34" s="135"/>
      <c r="I34" s="135"/>
      <c r="J34" s="135"/>
      <c r="K34" s="135"/>
      <c r="L34" s="135"/>
      <c r="M34" s="135"/>
      <c r="N34" s="135"/>
      <c r="O34" s="135"/>
    </row>
    <row r="35" spans="1:15">
      <c r="A35" s="135"/>
      <c r="B35" s="135"/>
      <c r="C35" s="135"/>
      <c r="D35" s="135"/>
      <c r="E35" s="135"/>
      <c r="F35" s="135"/>
      <c r="G35" s="144"/>
      <c r="H35" s="135"/>
      <c r="I35" s="135"/>
      <c r="J35" s="135"/>
      <c r="K35" s="135"/>
      <c r="L35" s="135"/>
      <c r="M35" s="135"/>
      <c r="N35" s="135"/>
      <c r="O35" s="135"/>
    </row>
    <row r="36" spans="1:15">
      <c r="A36" s="135"/>
      <c r="B36" s="135"/>
      <c r="C36" s="135"/>
      <c r="D36" s="135"/>
      <c r="E36" s="135"/>
      <c r="F36" s="135"/>
      <c r="G36" s="135"/>
      <c r="H36" s="135"/>
      <c r="I36" s="135"/>
      <c r="J36" s="135"/>
      <c r="K36" s="135"/>
      <c r="L36" s="135"/>
      <c r="M36" s="135"/>
      <c r="N36" s="135"/>
      <c r="O36" s="135"/>
    </row>
    <row r="37" spans="1:15">
      <c r="A37" s="135"/>
      <c r="B37" s="135"/>
      <c r="C37" s="135"/>
      <c r="D37" s="135"/>
      <c r="E37" s="135"/>
      <c r="F37" s="135"/>
      <c r="G37" s="135"/>
      <c r="H37" s="135"/>
      <c r="I37" s="135"/>
      <c r="J37" s="135"/>
      <c r="K37" s="135"/>
      <c r="L37" s="135"/>
      <c r="M37" s="135"/>
      <c r="N37" s="135"/>
      <c r="O37" s="135"/>
    </row>
    <row r="38" spans="1:15">
      <c r="A38" s="135"/>
      <c r="B38" s="135"/>
      <c r="C38" s="135"/>
      <c r="D38" s="135"/>
      <c r="E38" s="135"/>
      <c r="F38" s="135"/>
      <c r="G38" s="135"/>
      <c r="H38" s="135"/>
      <c r="I38" s="135"/>
      <c r="J38" s="135"/>
      <c r="K38" s="135"/>
      <c r="L38" s="135"/>
      <c r="M38" s="135"/>
      <c r="N38" s="135"/>
      <c r="O38" s="135"/>
    </row>
    <row r="39" spans="1:15">
      <c r="A39" s="135"/>
      <c r="B39" s="135"/>
      <c r="C39" s="135"/>
      <c r="D39" s="135"/>
      <c r="E39" s="135"/>
      <c r="F39" s="135"/>
      <c r="G39" s="135"/>
      <c r="H39" s="135"/>
      <c r="I39" s="135"/>
      <c r="J39" s="135"/>
      <c r="K39" s="135"/>
      <c r="L39" s="135"/>
      <c r="M39" s="135"/>
      <c r="N39" s="135"/>
      <c r="O39" s="135"/>
    </row>
  </sheetData>
  <mergeCells count="4">
    <mergeCell ref="C26:F26"/>
    <mergeCell ref="C27:C28"/>
    <mergeCell ref="D27:F27"/>
    <mergeCell ref="C32:F3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64"/>
  <sheetViews>
    <sheetView tabSelected="1" workbookViewId="0">
      <selection activeCell="C28" sqref="C28"/>
    </sheetView>
  </sheetViews>
  <sheetFormatPr baseColWidth="10" defaultColWidth="10.6640625" defaultRowHeight="16"/>
  <cols>
    <col min="1" max="1" width="26.33203125" customWidth="1"/>
    <col min="2" max="2" width="32.83203125" customWidth="1"/>
  </cols>
  <sheetData>
    <row r="1" spans="1:8">
      <c r="A1" s="47" t="s">
        <v>159</v>
      </c>
      <c r="B1" s="48"/>
      <c r="C1" s="48"/>
      <c r="D1" s="48"/>
      <c r="E1" s="48"/>
    </row>
    <row r="2" spans="1:8">
      <c r="A2" s="48"/>
      <c r="B2" s="48"/>
      <c r="C2" s="48"/>
      <c r="D2" s="48"/>
      <c r="E2" s="48"/>
      <c r="G2" s="41"/>
      <c r="H2" s="31"/>
    </row>
    <row r="3" spans="1:8">
      <c r="A3" s="182" t="s">
        <v>173</v>
      </c>
      <c r="B3" s="60"/>
      <c r="C3" s="60"/>
      <c r="D3" s="48"/>
      <c r="E3" s="48"/>
      <c r="G3" s="41"/>
      <c r="H3" s="31"/>
    </row>
    <row r="4" spans="1:8">
      <c r="A4" s="44" t="s">
        <v>104</v>
      </c>
      <c r="B4" s="48" t="s">
        <v>238</v>
      </c>
      <c r="C4" s="63">
        <v>0.85599999999999998</v>
      </c>
      <c r="D4" s="48"/>
      <c r="E4" s="48"/>
    </row>
    <row r="5" spans="1:8">
      <c r="A5" s="44" t="s">
        <v>109</v>
      </c>
      <c r="B5" s="48" t="s">
        <v>239</v>
      </c>
      <c r="C5" s="63">
        <v>1.4999999999999999E-2</v>
      </c>
      <c r="D5" s="48"/>
      <c r="E5" s="48"/>
    </row>
    <row r="6" spans="1:8">
      <c r="A6" s="44" t="s">
        <v>178</v>
      </c>
      <c r="B6" s="48" t="s">
        <v>240</v>
      </c>
      <c r="C6" s="58">
        <v>1.1870000000000001</v>
      </c>
      <c r="D6" s="48"/>
      <c r="E6" s="48"/>
    </row>
    <row r="7" spans="1:8">
      <c r="A7" s="183"/>
      <c r="B7" s="49"/>
      <c r="C7" s="49"/>
      <c r="D7" s="49"/>
      <c r="E7" s="48"/>
    </row>
    <row r="8" spans="1:8">
      <c r="A8" s="184" t="s">
        <v>174</v>
      </c>
      <c r="B8" s="49"/>
      <c r="C8" s="49"/>
      <c r="D8" s="49"/>
      <c r="E8" s="48"/>
    </row>
    <row r="9" spans="1:8">
      <c r="A9" s="183"/>
      <c r="B9" s="49"/>
      <c r="C9" s="49"/>
      <c r="D9" s="49"/>
      <c r="E9" s="48"/>
    </row>
    <row r="10" spans="1:8">
      <c r="A10" s="44" t="s">
        <v>175</v>
      </c>
      <c r="B10" s="48" t="s">
        <v>241</v>
      </c>
      <c r="C10" s="51">
        <v>3</v>
      </c>
      <c r="D10" s="49"/>
      <c r="E10" s="48"/>
    </row>
    <row r="11" spans="1:8">
      <c r="A11" s="183"/>
      <c r="B11" s="49"/>
      <c r="C11" s="49"/>
      <c r="D11" s="49"/>
      <c r="E11" s="48"/>
    </row>
    <row r="12" spans="1:8">
      <c r="A12" s="48"/>
      <c r="B12" s="185" t="s">
        <v>208</v>
      </c>
      <c r="C12" s="48"/>
      <c r="D12" s="48"/>
      <c r="E12" s="48"/>
    </row>
    <row r="13" spans="1:8">
      <c r="A13" s="48"/>
      <c r="B13" s="48"/>
      <c r="C13" s="48"/>
      <c r="D13" s="48"/>
      <c r="E13" s="48"/>
    </row>
    <row r="14" spans="1:8">
      <c r="B14" s="186" t="s">
        <v>242</v>
      </c>
    </row>
    <row r="15" spans="1:8">
      <c r="B15" s="186"/>
    </row>
    <row r="16" spans="1:8">
      <c r="B16" s="220" t="s">
        <v>287</v>
      </c>
    </row>
    <row r="17" spans="2:2">
      <c r="B17" s="220" t="s">
        <v>288</v>
      </c>
    </row>
    <row r="18" spans="2:2">
      <c r="B18" s="221" t="s">
        <v>289</v>
      </c>
    </row>
    <row r="19" spans="2:2">
      <c r="B19" s="220" t="s">
        <v>290</v>
      </c>
    </row>
    <row r="20" spans="2:2">
      <c r="B20" s="222" t="s">
        <v>291</v>
      </c>
    </row>
    <row r="21" spans="2:2">
      <c r="B21" s="223" t="s">
        <v>292</v>
      </c>
    </row>
    <row r="22" spans="2:2">
      <c r="B22" s="224"/>
    </row>
    <row r="23" spans="2:2">
      <c r="B23" s="225" t="s">
        <v>293</v>
      </c>
    </row>
    <row r="24" spans="2:2">
      <c r="B24" s="225" t="s">
        <v>294</v>
      </c>
    </row>
    <row r="25" spans="2:2">
      <c r="B25" s="219" t="s">
        <v>295</v>
      </c>
    </row>
    <row r="26" spans="2:2">
      <c r="B26" s="219" t="s">
        <v>286</v>
      </c>
    </row>
    <row r="27" spans="2:2">
      <c r="B27" s="225" t="s">
        <v>296</v>
      </c>
    </row>
    <row r="28" spans="2:2">
      <c r="B28" s="225" t="s">
        <v>297</v>
      </c>
    </row>
    <row r="29" spans="2:2">
      <c r="B29" s="225" t="s">
        <v>298</v>
      </c>
    </row>
    <row r="30" spans="2:2">
      <c r="B30" s="225" t="s">
        <v>299</v>
      </c>
    </row>
    <row r="31" spans="2:2">
      <c r="B31" s="225" t="s">
        <v>300</v>
      </c>
    </row>
    <row r="32" spans="2:2">
      <c r="B32" s="219" t="s">
        <v>301</v>
      </c>
    </row>
    <row r="33" spans="2:2">
      <c r="B33" s="225" t="s">
        <v>302</v>
      </c>
    </row>
    <row r="34" spans="2:2">
      <c r="B34" s="225" t="s">
        <v>303</v>
      </c>
    </row>
    <row r="35" spans="2:2">
      <c r="B35" s="225" t="s">
        <v>304</v>
      </c>
    </row>
    <row r="36" spans="2:2">
      <c r="B36" s="225" t="s">
        <v>305</v>
      </c>
    </row>
    <row r="37" spans="2:2">
      <c r="B37" s="225" t="s">
        <v>306</v>
      </c>
    </row>
    <row r="38" spans="2:2">
      <c r="B38" s="226" t="s">
        <v>285</v>
      </c>
    </row>
    <row r="39" spans="2:2">
      <c r="B39" s="225" t="s">
        <v>307</v>
      </c>
    </row>
    <row r="40" spans="2:2">
      <c r="B40" s="225" t="s">
        <v>308</v>
      </c>
    </row>
    <row r="41" spans="2:2">
      <c r="B41" s="227" t="s">
        <v>309</v>
      </c>
    </row>
    <row r="42" spans="2:2">
      <c r="B42" s="225" t="s">
        <v>310</v>
      </c>
    </row>
    <row r="43" spans="2:2">
      <c r="B43" s="224" t="s">
        <v>311</v>
      </c>
    </row>
    <row r="44" spans="2:2">
      <c r="B44" s="225" t="s">
        <v>312</v>
      </c>
    </row>
    <row r="45" spans="2:2">
      <c r="B45" s="219" t="s">
        <v>313</v>
      </c>
    </row>
    <row r="46" spans="2:2">
      <c r="B46" s="225" t="s">
        <v>314</v>
      </c>
    </row>
    <row r="47" spans="2:2">
      <c r="B47" s="225" t="s">
        <v>315</v>
      </c>
    </row>
    <row r="49" spans="2:2">
      <c r="B49" s="124" t="s">
        <v>212</v>
      </c>
    </row>
    <row r="50" spans="2:2">
      <c r="B50" s="187"/>
    </row>
    <row r="51" spans="2:2">
      <c r="B51" s="188" t="s">
        <v>243</v>
      </c>
    </row>
    <row r="52" spans="2:2">
      <c r="B52" s="133" t="s">
        <v>244</v>
      </c>
    </row>
    <row r="53" spans="2:2">
      <c r="B53" s="133" t="s">
        <v>245</v>
      </c>
    </row>
    <row r="54" spans="2:2">
      <c r="B54" s="133" t="s">
        <v>246</v>
      </c>
    </row>
    <row r="55" spans="2:2">
      <c r="B55" s="133" t="s">
        <v>247</v>
      </c>
    </row>
    <row r="56" spans="2:2">
      <c r="B56" s="133" t="s">
        <v>248</v>
      </c>
    </row>
    <row r="57" spans="2:2">
      <c r="B57" s="133" t="s">
        <v>249</v>
      </c>
    </row>
    <row r="58" spans="2:2">
      <c r="B58" s="133" t="s">
        <v>250</v>
      </c>
    </row>
    <row r="59" spans="2:2">
      <c r="B59" s="133" t="s">
        <v>251</v>
      </c>
    </row>
    <row r="60" spans="2:2">
      <c r="B60" s="133" t="s">
        <v>252</v>
      </c>
    </row>
    <row r="61" spans="2:2">
      <c r="B61" s="133" t="s">
        <v>253</v>
      </c>
    </row>
    <row r="62" spans="2:2">
      <c r="B62" s="133" t="s">
        <v>254</v>
      </c>
    </row>
    <row r="63" spans="2:2">
      <c r="B63" s="133" t="s">
        <v>255</v>
      </c>
    </row>
    <row r="64" spans="2:2">
      <c r="B64" s="133" t="s">
        <v>256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A59"/>
  <sheetViews>
    <sheetView topLeftCell="B34" zoomScaleNormal="100" workbookViewId="0">
      <selection activeCell="W14" sqref="W14"/>
    </sheetView>
  </sheetViews>
  <sheetFormatPr baseColWidth="10" defaultColWidth="10.83203125" defaultRowHeight="15"/>
  <cols>
    <col min="1" max="1" width="10.83203125" style="49"/>
    <col min="2" max="21" width="10.83203125" style="48"/>
    <col min="22" max="22" width="11.33203125" style="48" customWidth="1"/>
    <col min="23" max="16384" width="10.83203125" style="48"/>
  </cols>
  <sheetData>
    <row r="1" spans="2:27">
      <c r="B1" s="47" t="s">
        <v>161</v>
      </c>
      <c r="Q1" s="49"/>
      <c r="U1" s="50" t="s">
        <v>162</v>
      </c>
      <c r="V1" s="51"/>
      <c r="W1" s="51"/>
      <c r="X1" s="51"/>
      <c r="Y1" s="51"/>
      <c r="Z1" s="51"/>
      <c r="AA1" s="51"/>
    </row>
    <row r="3" spans="2:27">
      <c r="D3" s="215" t="s">
        <v>108</v>
      </c>
      <c r="E3" s="215"/>
      <c r="F3" s="216" t="s">
        <v>132</v>
      </c>
      <c r="G3" s="216"/>
      <c r="H3" s="215" t="s">
        <v>108</v>
      </c>
      <c r="I3" s="215"/>
      <c r="J3" s="216" t="s">
        <v>132</v>
      </c>
      <c r="K3" s="216"/>
      <c r="L3" s="215" t="s">
        <v>108</v>
      </c>
      <c r="M3" s="215"/>
      <c r="N3" s="216" t="s">
        <v>132</v>
      </c>
      <c r="O3" s="216"/>
      <c r="P3" s="215" t="s">
        <v>108</v>
      </c>
      <c r="Q3" s="215"/>
      <c r="R3" s="216" t="s">
        <v>132</v>
      </c>
      <c r="S3" s="216"/>
      <c r="U3" s="48" t="s">
        <v>146</v>
      </c>
    </row>
    <row r="4" spans="2:27">
      <c r="B4" s="47" t="s">
        <v>110</v>
      </c>
      <c r="D4" s="52" t="s">
        <v>129</v>
      </c>
      <c r="E4" s="52" t="s">
        <v>3</v>
      </c>
      <c r="F4" s="52" t="s">
        <v>4</v>
      </c>
      <c r="G4" s="52" t="s">
        <v>3</v>
      </c>
      <c r="H4" s="52" t="s">
        <v>4</v>
      </c>
      <c r="I4" s="52" t="s">
        <v>3</v>
      </c>
      <c r="J4" s="52" t="s">
        <v>4</v>
      </c>
      <c r="K4" s="52" t="s">
        <v>3</v>
      </c>
      <c r="L4" s="52" t="s">
        <v>4</v>
      </c>
      <c r="M4" s="52" t="s">
        <v>3</v>
      </c>
      <c r="N4" s="52" t="s">
        <v>4</v>
      </c>
      <c r="O4" s="52" t="s">
        <v>3</v>
      </c>
      <c r="P4" s="52" t="s">
        <v>4</v>
      </c>
      <c r="Q4" s="52" t="s">
        <v>3</v>
      </c>
      <c r="R4" s="52" t="s">
        <v>4</v>
      </c>
      <c r="S4" s="52" t="s">
        <v>3</v>
      </c>
    </row>
    <row r="5" spans="2:27">
      <c r="D5" s="213" t="s">
        <v>111</v>
      </c>
      <c r="E5" s="213"/>
      <c r="F5" s="213"/>
      <c r="G5" s="213"/>
      <c r="H5" s="213" t="s">
        <v>112</v>
      </c>
      <c r="I5" s="213"/>
      <c r="J5" s="213"/>
      <c r="K5" s="213"/>
      <c r="L5" s="213" t="s">
        <v>113</v>
      </c>
      <c r="M5" s="213"/>
      <c r="N5" s="213"/>
      <c r="O5" s="213"/>
      <c r="P5" s="213" t="s">
        <v>131</v>
      </c>
      <c r="Q5" s="213"/>
      <c r="R5" s="213"/>
      <c r="S5" s="213"/>
      <c r="U5" s="46" t="s">
        <v>110</v>
      </c>
      <c r="V5" s="46" t="s">
        <v>139</v>
      </c>
      <c r="W5" s="46" t="s">
        <v>140</v>
      </c>
      <c r="X5" s="46" t="s">
        <v>141</v>
      </c>
      <c r="Y5" s="46" t="s">
        <v>142</v>
      </c>
      <c r="Z5" s="46" t="s">
        <v>168</v>
      </c>
      <c r="AA5" s="46" t="s">
        <v>128</v>
      </c>
    </row>
    <row r="6" spans="2:27">
      <c r="B6" s="48" t="s">
        <v>130</v>
      </c>
      <c r="D6" s="214">
        <v>1994</v>
      </c>
      <c r="E6" s="214"/>
      <c r="F6" s="214"/>
      <c r="G6" s="214"/>
      <c r="H6" s="214">
        <v>1997</v>
      </c>
      <c r="I6" s="214"/>
      <c r="J6" s="214"/>
      <c r="K6" s="214"/>
      <c r="L6" s="214">
        <v>2009</v>
      </c>
      <c r="M6" s="214"/>
      <c r="N6" s="214"/>
      <c r="O6" s="214"/>
      <c r="P6" s="214">
        <v>2015</v>
      </c>
      <c r="Q6" s="214"/>
      <c r="R6" s="214"/>
      <c r="S6" s="214"/>
      <c r="U6" s="48" t="s">
        <v>4</v>
      </c>
      <c r="V6" s="48" t="s">
        <v>111</v>
      </c>
      <c r="W6" s="48">
        <v>1</v>
      </c>
      <c r="X6" s="48">
        <v>1</v>
      </c>
      <c r="Y6" s="48">
        <v>1</v>
      </c>
      <c r="Z6" s="48">
        <v>1</v>
      </c>
      <c r="AA6" s="48">
        <v>1</v>
      </c>
    </row>
    <row r="7" spans="2:27">
      <c r="E7" s="53"/>
      <c r="F7" s="54"/>
      <c r="G7" s="55"/>
      <c r="H7" s="56"/>
      <c r="I7" s="56"/>
      <c r="J7" s="56"/>
      <c r="K7" s="56"/>
      <c r="L7" s="56"/>
      <c r="P7" s="56"/>
      <c r="U7" s="48" t="s">
        <v>3</v>
      </c>
      <c r="V7" s="48" t="s">
        <v>111</v>
      </c>
      <c r="W7" s="48">
        <v>0.58399999999999996</v>
      </c>
      <c r="X7" s="48">
        <v>0.16800000000000001</v>
      </c>
      <c r="Y7" s="48">
        <v>0.5</v>
      </c>
      <c r="Z7" s="48">
        <v>0.17699999999999999</v>
      </c>
      <c r="AA7" s="48">
        <v>0.01</v>
      </c>
    </row>
    <row r="8" spans="2:27">
      <c r="B8" s="57" t="s">
        <v>114</v>
      </c>
      <c r="F8" s="57">
        <f>ROUND(AVERAGE(F9,F10),3)</f>
        <v>1</v>
      </c>
      <c r="G8" s="57">
        <f>ROUND(AVERAGE(G9,G10),3)</f>
        <v>0.58399999999999996</v>
      </c>
      <c r="J8" s="57">
        <f>AVERAGE(J9,J10)</f>
        <v>1</v>
      </c>
      <c r="K8" s="57">
        <f>ROUND(AVERAGE(K9,K10),3)</f>
        <v>0.58399999999999996</v>
      </c>
      <c r="N8" s="57">
        <f>ROUND(AVERAGE(N9,N10),3)</f>
        <v>1</v>
      </c>
      <c r="O8" s="57">
        <f>ROUND(AVERAGE(O9,O10),3)</f>
        <v>0.58399999999999996</v>
      </c>
      <c r="P8" s="46"/>
      <c r="Q8" s="46"/>
      <c r="R8" s="57">
        <f>ROUND(AVERAGE(R9,R10),3)</f>
        <v>1</v>
      </c>
      <c r="S8" s="57">
        <f>ROUND(AVERAGE(S9,S10),3)</f>
        <v>0.58399999999999996</v>
      </c>
      <c r="U8" s="48" t="s">
        <v>4</v>
      </c>
      <c r="V8" s="48" t="s">
        <v>112</v>
      </c>
      <c r="W8" s="48">
        <v>1</v>
      </c>
      <c r="X8" s="48">
        <v>0.82399999999999995</v>
      </c>
      <c r="Y8" s="48">
        <v>1</v>
      </c>
      <c r="Z8" s="48">
        <v>1</v>
      </c>
      <c r="AA8" s="48">
        <v>0.82399999999999995</v>
      </c>
    </row>
    <row r="9" spans="2:27">
      <c r="B9" s="48" t="s">
        <v>115</v>
      </c>
      <c r="D9" s="48">
        <v>3</v>
      </c>
      <c r="E9" s="48">
        <v>2</v>
      </c>
      <c r="F9" s="58">
        <f>IF(D9&gt;E9,1,ROUND(D9/E9,3))</f>
        <v>1</v>
      </c>
      <c r="G9" s="58">
        <f>IF(E9&gt;D9,1,ROUND(E9/D9,3))</f>
        <v>0.66700000000000004</v>
      </c>
      <c r="H9" s="48">
        <v>3</v>
      </c>
      <c r="I9" s="48">
        <v>2</v>
      </c>
      <c r="J9" s="58">
        <f>IF(H9&gt;I9,1,ROUND(H9/I9,3))</f>
        <v>1</v>
      </c>
      <c r="K9" s="58">
        <f>IF(I9&gt;H9,1,ROUND(I9/H9,3))</f>
        <v>0.66700000000000004</v>
      </c>
      <c r="L9" s="48">
        <v>3</v>
      </c>
      <c r="M9" s="48">
        <v>2</v>
      </c>
      <c r="N9" s="58">
        <f>IF(L9&gt;M9,1,ROUND(L9/M9,3))</f>
        <v>1</v>
      </c>
      <c r="O9" s="58">
        <f>IF(M9&gt;L9,1,ROUND(M9/L9,3))</f>
        <v>0.66700000000000004</v>
      </c>
      <c r="P9" s="48">
        <v>3</v>
      </c>
      <c r="Q9" s="48">
        <v>2</v>
      </c>
      <c r="R9" s="58">
        <f>IF(P9&gt;Q9,1,ROUND(P9/Q9,3))</f>
        <v>1</v>
      </c>
      <c r="S9" s="58">
        <f>IF(Q9&gt;P9,1,ROUND(Q9/P9,3))</f>
        <v>0.66700000000000004</v>
      </c>
      <c r="U9" s="48" t="s">
        <v>3</v>
      </c>
      <c r="V9" s="48" t="s">
        <v>112</v>
      </c>
      <c r="W9" s="48">
        <v>0.58399999999999996</v>
      </c>
      <c r="X9" s="48">
        <v>0.35899999999999999</v>
      </c>
      <c r="Y9" s="48">
        <v>0.5</v>
      </c>
      <c r="Z9" s="48">
        <v>0.25700000000000001</v>
      </c>
      <c r="AA9" s="48">
        <v>2.1999999999999999E-2</v>
      </c>
    </row>
    <row r="10" spans="2:27">
      <c r="B10" s="48" t="s">
        <v>116</v>
      </c>
      <c r="D10" s="48">
        <v>4</v>
      </c>
      <c r="E10" s="48">
        <v>2</v>
      </c>
      <c r="F10" s="58">
        <f>IF(D10&gt;E10,1,ROUND(D10/E10,3))</f>
        <v>1</v>
      </c>
      <c r="G10" s="58">
        <f>IF(E10&gt;D10,1,ROUND(E10/D10,3))</f>
        <v>0.5</v>
      </c>
      <c r="H10" s="48">
        <v>4</v>
      </c>
      <c r="I10" s="48">
        <v>2</v>
      </c>
      <c r="J10" s="58">
        <f>IF(H10&gt;I10,1,ROUND(H10/I10,3))</f>
        <v>1</v>
      </c>
      <c r="K10" s="58">
        <f>IF(I10&gt;H10,1,ROUND(I10/H10,3))</f>
        <v>0.5</v>
      </c>
      <c r="L10" s="48">
        <v>4</v>
      </c>
      <c r="M10" s="48">
        <v>2</v>
      </c>
      <c r="N10" s="58">
        <f>IF(L10&gt;M10,1,ROUND(L10/M10,3))</f>
        <v>1</v>
      </c>
      <c r="O10" s="58">
        <f>IF(M10&gt;L10,1,ROUND(M10/L10,3))</f>
        <v>0.5</v>
      </c>
      <c r="P10" s="48">
        <v>4</v>
      </c>
      <c r="Q10" s="48">
        <v>2</v>
      </c>
      <c r="R10" s="58">
        <f>IF(P10&gt;Q10,1,ROUND(P10/Q10,3))</f>
        <v>1</v>
      </c>
      <c r="S10" s="58">
        <f>IF(Q10&gt;P10,1,ROUND(Q10/P10,3))</f>
        <v>0.5</v>
      </c>
      <c r="U10" s="48" t="s">
        <v>4</v>
      </c>
      <c r="V10" s="48" t="s">
        <v>134</v>
      </c>
      <c r="W10" s="48">
        <v>1</v>
      </c>
      <c r="X10" s="48">
        <v>0.94899999999999995</v>
      </c>
      <c r="Y10" s="48">
        <v>0.83399999999999996</v>
      </c>
      <c r="Z10" s="48">
        <v>1</v>
      </c>
      <c r="AA10" s="48">
        <v>0.95499999999999996</v>
      </c>
    </row>
    <row r="11" spans="2:27">
      <c r="F11" s="49"/>
      <c r="G11" s="49"/>
      <c r="U11" s="48" t="s">
        <v>3</v>
      </c>
      <c r="V11" s="48" t="s">
        <v>134</v>
      </c>
      <c r="W11" s="48">
        <v>0.58399999999999996</v>
      </c>
      <c r="X11" s="48">
        <v>0.115</v>
      </c>
      <c r="Y11" s="48">
        <v>0.5</v>
      </c>
      <c r="Z11" s="48">
        <v>0.22</v>
      </c>
      <c r="AA11" s="48">
        <v>1.7000000000000001E-2</v>
      </c>
    </row>
    <row r="12" spans="2:27">
      <c r="B12" s="57" t="s">
        <v>117</v>
      </c>
      <c r="F12" s="57">
        <f>ROUND(AVERAGE(F13:F19),3)</f>
        <v>1</v>
      </c>
      <c r="G12" s="57">
        <f>ROUND(AVERAGE(G13:G19),3)</f>
        <v>0.16800000000000001</v>
      </c>
      <c r="J12" s="57">
        <f>ROUND(AVERAGE(J13:J19),3)</f>
        <v>0.82399999999999995</v>
      </c>
      <c r="K12" s="57">
        <f>ROUND(AVERAGE(K13:K19),3)</f>
        <v>0.35899999999999999</v>
      </c>
      <c r="N12" s="57">
        <f>ROUND(AVERAGE(N13:N19),3)</f>
        <v>0.94899999999999995</v>
      </c>
      <c r="O12" s="57">
        <f>ROUND(AVERAGE(O13:O19),3)</f>
        <v>0.115</v>
      </c>
      <c r="Q12" s="46"/>
      <c r="R12" s="57">
        <f>ROUND(AVERAGE(R13:R19),3)</f>
        <v>0.96899999999999997</v>
      </c>
      <c r="S12" s="57">
        <f>ROUND(AVERAGE(S13:S19),3)</f>
        <v>0.128</v>
      </c>
      <c r="U12" s="48" t="s">
        <v>4</v>
      </c>
      <c r="V12" s="48" t="s">
        <v>131</v>
      </c>
      <c r="W12" s="48">
        <v>1</v>
      </c>
      <c r="X12" s="48">
        <v>0.96899999999999997</v>
      </c>
      <c r="Y12" s="48">
        <v>0.83399999999999996</v>
      </c>
      <c r="Z12" s="48">
        <v>1</v>
      </c>
      <c r="AA12" s="48">
        <v>0.93600000000000005</v>
      </c>
    </row>
    <row r="13" spans="2:27">
      <c r="B13" s="48" t="s">
        <v>118</v>
      </c>
      <c r="D13" s="59">
        <v>10115603</v>
      </c>
      <c r="E13" s="48">
        <v>51921</v>
      </c>
      <c r="F13" s="58">
        <f>IF(D13&gt;E13,1,ROUND(D13/E13,3))</f>
        <v>1</v>
      </c>
      <c r="G13" s="58">
        <f>IF(E13&gt;D13,1,ROUND(E13/D13,3))</f>
        <v>5.0000000000000001E-3</v>
      </c>
      <c r="H13" s="59">
        <v>10181245</v>
      </c>
      <c r="I13" s="48">
        <v>50594</v>
      </c>
      <c r="J13" s="58">
        <f>IF(H13&gt;I13,1,ROUND(H13/I13,3))</f>
        <v>1</v>
      </c>
      <c r="K13" s="58">
        <f>IF(I13&gt;H13,1,ROUND(I13/H13,3))</f>
        <v>5.0000000000000001E-3</v>
      </c>
      <c r="L13" s="59">
        <v>10796493</v>
      </c>
      <c r="M13" s="48">
        <v>46053</v>
      </c>
      <c r="N13" s="58">
        <f>IF(L13&gt;M13,1,ROUND(L13/M13,3))</f>
        <v>1</v>
      </c>
      <c r="O13" s="58">
        <f>IF(M13&gt;L13,1,ROUND(M13/L13,3))</f>
        <v>4.0000000000000001E-3</v>
      </c>
      <c r="P13" s="44">
        <v>920769000</v>
      </c>
      <c r="Q13" s="48">
        <v>45362</v>
      </c>
      <c r="R13" s="58">
        <f>IF(P13&gt;Q13,1,ROUND(P13/Q13,3))</f>
        <v>1</v>
      </c>
      <c r="S13" s="58">
        <f>IF(Q13&gt;P13,1,ROUND(Q13/P13,3))</f>
        <v>0</v>
      </c>
      <c r="U13" s="48" t="s">
        <v>3</v>
      </c>
      <c r="V13" s="48" t="s">
        <v>131</v>
      </c>
      <c r="W13" s="48">
        <v>0.58399999999999996</v>
      </c>
      <c r="X13" s="48">
        <v>0.128</v>
      </c>
      <c r="Y13" s="48">
        <v>0.5</v>
      </c>
      <c r="Z13" s="48">
        <v>0.48799999999999999</v>
      </c>
      <c r="AA13" s="48">
        <v>1.7999999999999999E-2</v>
      </c>
    </row>
    <row r="14" spans="2:27">
      <c r="B14" s="48" t="s">
        <v>119</v>
      </c>
      <c r="D14" s="49">
        <v>9824778.1999999993</v>
      </c>
      <c r="E14" s="48">
        <v>603550</v>
      </c>
      <c r="F14" s="58">
        <f>IF(D14&gt;E14,1,ROUND(D14/E14,3))</f>
        <v>1</v>
      </c>
      <c r="G14" s="58">
        <f>IF(E14&gt;D14,1,ROUND(E14/D14,3))</f>
        <v>6.0999999999999999E-2</v>
      </c>
      <c r="H14" s="49">
        <v>9824778.1999999993</v>
      </c>
      <c r="I14" s="48">
        <v>603550</v>
      </c>
      <c r="J14" s="58">
        <f>IF(H14&gt;I14,1,ROUND(H14/I14,3))</f>
        <v>1</v>
      </c>
      <c r="K14" s="58">
        <f>IF(I14&gt;H14,1,ROUND(I14/H14,3))</f>
        <v>6.0999999999999999E-2</v>
      </c>
      <c r="L14" s="49">
        <v>15024778.199999999</v>
      </c>
      <c r="M14" s="48">
        <v>603550</v>
      </c>
      <c r="N14" s="58">
        <f>IF(L14&gt;M14,1,ROUND(L14/M14,3))</f>
        <v>1</v>
      </c>
      <c r="O14" s="58">
        <f>IF(M14&gt;L14,1,ROUND(M14/L14,3))</f>
        <v>0.04</v>
      </c>
      <c r="P14" s="48">
        <v>15024778.199999999</v>
      </c>
      <c r="Q14" s="48">
        <v>603550</v>
      </c>
      <c r="R14" s="58">
        <f>IF(P14&gt;Q14,1,ROUND(P14/Q14,3))</f>
        <v>1</v>
      </c>
      <c r="S14" s="58">
        <f>IF(Q14&gt;P14,1,ROUND(Q14/P14,3))</f>
        <v>0.04</v>
      </c>
    </row>
    <row r="15" spans="2:27">
      <c r="B15" s="48" t="s">
        <v>120</v>
      </c>
      <c r="D15" s="48">
        <v>225924</v>
      </c>
      <c r="E15" s="48">
        <v>52543</v>
      </c>
      <c r="F15" s="58">
        <f>IF(D15&gt;E15,1,ROUND(D15/E15,3))</f>
        <v>1</v>
      </c>
      <c r="G15" s="58">
        <f>IF(E15&gt;D15,1,ROUND(E15/D15,3))</f>
        <v>0.23300000000000001</v>
      </c>
      <c r="H15" s="48">
        <v>254813</v>
      </c>
      <c r="I15" s="48">
        <v>50150</v>
      </c>
      <c r="J15" s="58">
        <f>IF(H15&gt;I15,1,ROUND(H15/I15,3))</f>
        <v>1</v>
      </c>
      <c r="K15" s="58">
        <f>IF(I15&gt;H15,1,ROUND(I15/H15,3))</f>
        <v>0.19700000000000001</v>
      </c>
      <c r="L15" s="49">
        <v>484552</v>
      </c>
      <c r="M15" s="48">
        <v>117227</v>
      </c>
      <c r="N15" s="58">
        <f>IF(L15&gt;M15,1,ROUND(L15/M15,3))</f>
        <v>1</v>
      </c>
      <c r="O15" s="58">
        <f>IF(M15&gt;L15,1,ROUND(M15/L15,3))</f>
        <v>0.24199999999999999</v>
      </c>
      <c r="P15" s="48">
        <v>531546</v>
      </c>
      <c r="Q15" s="48">
        <v>131805</v>
      </c>
      <c r="R15" s="58">
        <f>IF(P15&gt;Q15,1,ROUND(P15/Q15,3))</f>
        <v>1</v>
      </c>
      <c r="S15" s="58">
        <f>IF(Q15&gt;P15,1,ROUND(Q15/P15,3))</f>
        <v>0.248</v>
      </c>
    </row>
    <row r="16" spans="2:27">
      <c r="B16" s="48" t="s">
        <v>121</v>
      </c>
      <c r="D16" s="48">
        <f>ROUND(D15/22542314,3)</f>
        <v>0.01</v>
      </c>
      <c r="E16" s="48">
        <f>ROUND(E15/22542314,3)</f>
        <v>2E-3</v>
      </c>
      <c r="F16" s="58">
        <f>IF(D16&gt;E16,1,ROUND(D16/E16,3))</f>
        <v>1</v>
      </c>
      <c r="G16" s="58">
        <f>IF(E16&gt;D16,1,ROUND(E16/D16,3))</f>
        <v>0.2</v>
      </c>
      <c r="H16" s="48">
        <f>ROUND(H15/33289897,3)</f>
        <v>8.0000000000000002E-3</v>
      </c>
      <c r="I16" s="48">
        <f>ROUND(I15/33289897,3)</f>
        <v>2E-3</v>
      </c>
      <c r="J16" s="58">
        <f>IF(H16&gt;I16,1,ROUND(H16/I16,3))</f>
        <v>1</v>
      </c>
      <c r="K16" s="58">
        <f>IF(I16&gt;H16,1,ROUND(I16/H16,3))</f>
        <v>0.25</v>
      </c>
      <c r="L16" s="48">
        <f>ROUND(L15/59780008,3)</f>
        <v>8.0000000000000002E-3</v>
      </c>
      <c r="M16" s="48">
        <f>ROUND(M15/59780008,3)</f>
        <v>2E-3</v>
      </c>
      <c r="N16" s="58">
        <f>IF(L16&gt;M16,1,ROUND(L16/M16,3))</f>
        <v>1</v>
      </c>
      <c r="O16" s="58">
        <f>IF(M16&gt;L16,1,ROUND(M16/L16,3))</f>
        <v>0.25</v>
      </c>
      <c r="P16" s="48">
        <f>ROUND(P15/77960606,3)</f>
        <v>7.0000000000000001E-3</v>
      </c>
      <c r="Q16" s="48">
        <f>ROUND(Q15/77960606,3)</f>
        <v>2E-3</v>
      </c>
      <c r="R16" s="58">
        <f>IF(P16&gt;Q16,1,ROUND(P16/Q16,3))</f>
        <v>1</v>
      </c>
      <c r="S16" s="58">
        <f>IF(Q16&gt;P16,1,ROUND(Q16/P16,3))</f>
        <v>0.28599999999999998</v>
      </c>
    </row>
    <row r="17" spans="2:23">
      <c r="B17" s="48" t="s">
        <v>122</v>
      </c>
      <c r="D17" s="49">
        <v>3.2</v>
      </c>
      <c r="E17" s="48">
        <v>-6.3</v>
      </c>
      <c r="F17" s="58">
        <f>IF(D17&gt;E17,1,ROUND((E17+D17)/(E17-D17),3))</f>
        <v>1</v>
      </c>
      <c r="G17" s="58">
        <f>IF(E17&gt;D17,1,ROUND((D17+E17)/(D17-E17),3))</f>
        <v>-0.32600000000000001</v>
      </c>
      <c r="H17" s="49">
        <v>3.7</v>
      </c>
      <c r="I17" s="48">
        <v>5.9</v>
      </c>
      <c r="J17" s="58">
        <f>IF(H17&gt;I17,1,ROUND((I17-H17)/(I17+H17),3))</f>
        <v>0.22900000000000001</v>
      </c>
      <c r="K17" s="58">
        <f>IF(I17&gt;H17,1,ROUND((H17+I17)/(H17-I17),3))</f>
        <v>1</v>
      </c>
      <c r="L17" s="49">
        <v>-2.2999999999999998</v>
      </c>
      <c r="M17" s="48">
        <v>-14.8</v>
      </c>
      <c r="N17" s="58">
        <f>IF(L17&gt;M17,1,ROUND((M17-L17)/(M17+L17),3))</f>
        <v>1</v>
      </c>
      <c r="O17" s="58">
        <f>IF(M17&gt;L17,1,ROUND((L17-M17)/(L17+M17),3))</f>
        <v>-0.73099999999999998</v>
      </c>
      <c r="P17" s="49">
        <v>1.3</v>
      </c>
      <c r="Q17" s="60">
        <v>-6.8</v>
      </c>
      <c r="R17" s="58">
        <f>IF(P17&gt;Q17,1,ROUND((Q17+P17)/(Q17-P17),3))</f>
        <v>1</v>
      </c>
      <c r="S17" s="58">
        <f>IF(Q17&gt;P17,1,ROUND((P17+Q17)/(P17-Q17),3))</f>
        <v>-0.67900000000000005</v>
      </c>
    </row>
    <row r="18" spans="2:23">
      <c r="B18" s="48" t="s">
        <v>123</v>
      </c>
      <c r="D18" s="49">
        <v>762988</v>
      </c>
      <c r="E18" s="48">
        <v>348</v>
      </c>
      <c r="F18" s="58">
        <f>IF(D18&gt;E18,1,ROUND(D18/E18,3))</f>
        <v>1</v>
      </c>
      <c r="G18" s="58">
        <f>IF(E18&gt;D18,1,ROUND(E18/D18,4))</f>
        <v>5.0000000000000001E-4</v>
      </c>
      <c r="H18" s="49">
        <v>697332</v>
      </c>
      <c r="I18" s="48">
        <v>1964</v>
      </c>
      <c r="J18" s="58">
        <f>IF(H18&gt;I18,1,ROUND(H18/I18,3))</f>
        <v>1</v>
      </c>
      <c r="K18" s="58">
        <f>IF(I18&gt;H18,1,ROUND(I18/H18,3))</f>
        <v>3.0000000000000001E-3</v>
      </c>
      <c r="L18" s="48">
        <v>1092577</v>
      </c>
      <c r="M18" s="48">
        <v>3006</v>
      </c>
      <c r="N18" s="58">
        <f>IF(L18&gt;M18,1,ROUND(L18/M18,3))</f>
        <v>1</v>
      </c>
      <c r="O18" s="58">
        <f>IF(M18&gt;L18,1,ROUND(M18/L18,3))</f>
        <v>3.0000000000000001E-3</v>
      </c>
      <c r="P18" s="60">
        <v>920808</v>
      </c>
      <c r="Q18" s="48">
        <v>4033</v>
      </c>
      <c r="R18" s="58">
        <f>IF(P18&gt;Q18,1,ROUND(P18/Q18,3))</f>
        <v>1</v>
      </c>
      <c r="S18" s="58">
        <f>IF(Q18&gt;P18,1,ROUND(Q18/P18,3))</f>
        <v>4.0000000000000001E-3</v>
      </c>
    </row>
    <row r="19" spans="2:23">
      <c r="B19" s="48" t="s">
        <v>124</v>
      </c>
      <c r="D19" s="48">
        <v>2.5</v>
      </c>
      <c r="E19" s="48">
        <v>2.5</v>
      </c>
      <c r="F19" s="58">
        <f>IF(D19&gt;E19,1,ROUND(D19/E19,3))</f>
        <v>1</v>
      </c>
      <c r="G19" s="58">
        <f>IF(E19&gt;D19,1,ROUND(E19/D19,3))</f>
        <v>1</v>
      </c>
      <c r="H19" s="48">
        <v>2.2000000000000002</v>
      </c>
      <c r="I19" s="48">
        <v>4.0999999999999996</v>
      </c>
      <c r="J19" s="58">
        <f>IF(H19&gt;I19,1,ROUND(H19/I19,3))</f>
        <v>0.53700000000000003</v>
      </c>
      <c r="K19" s="58">
        <f>IF(I19&gt;H19,1,ROUND(I19/H19,3))</f>
        <v>1</v>
      </c>
      <c r="L19" s="48">
        <v>1.8</v>
      </c>
      <c r="M19" s="48">
        <v>2.8</v>
      </c>
      <c r="N19" s="58">
        <f>IF(L19&gt;M19,1,ROUND(L19/M19,3))</f>
        <v>0.64300000000000002</v>
      </c>
      <c r="O19" s="58">
        <f>IF(M19&gt;L19,1,ROUND(M19/L19,3))</f>
        <v>1</v>
      </c>
      <c r="P19" s="60">
        <v>2.4300000000000002</v>
      </c>
      <c r="Q19" s="48">
        <v>3.1</v>
      </c>
      <c r="R19" s="58">
        <f>IF(P19&gt;Q19,1,ROUND(P19/Q19,3))</f>
        <v>0.78400000000000003</v>
      </c>
      <c r="S19" s="58">
        <f>IF(Q19&gt;P19,1,ROUND(Q19/P19,3))</f>
        <v>1</v>
      </c>
      <c r="U19" s="48" t="s">
        <v>147</v>
      </c>
    </row>
    <row r="21" spans="2:23">
      <c r="B21" s="57" t="s">
        <v>125</v>
      </c>
      <c r="F21" s="57">
        <f>ROUND(AVERAGE(F22:F23),3)</f>
        <v>1</v>
      </c>
      <c r="G21" s="57">
        <f>ROUND(AVERAGE(G22:G23),3)</f>
        <v>0.5</v>
      </c>
      <c r="J21" s="57">
        <f>ROUND(AVERAGE(J22:J23),3)</f>
        <v>1</v>
      </c>
      <c r="K21" s="57">
        <f>ROUND(AVERAGE(K22:K23),3)</f>
        <v>0.5</v>
      </c>
      <c r="N21" s="57">
        <f>ROUND(AVERAGE(N22:N23),3)</f>
        <v>0.83399999999999996</v>
      </c>
      <c r="O21" s="57">
        <f>ROUND(AVERAGE(O22:O23),3)</f>
        <v>0.5</v>
      </c>
      <c r="Q21" s="46"/>
      <c r="R21" s="57">
        <f>ROUND(AVERAGE(R22:R23),3)</f>
        <v>0.83399999999999996</v>
      </c>
      <c r="S21" s="57">
        <f>ROUND(AVERAGE(S22:S23),3)</f>
        <v>0.5</v>
      </c>
      <c r="V21" s="46" t="s">
        <v>145</v>
      </c>
    </row>
    <row r="22" spans="2:23">
      <c r="B22" s="48" t="s">
        <v>126</v>
      </c>
      <c r="D22" s="48">
        <v>1</v>
      </c>
      <c r="E22" s="48">
        <v>0</v>
      </c>
      <c r="F22" s="58">
        <f>IF(D22&gt;E22,1,ROUND(D22/E22,3))</f>
        <v>1</v>
      </c>
      <c r="G22" s="58">
        <f>IF(E22&gt;D22,1,ROUND(E22/D22,3))</f>
        <v>0</v>
      </c>
      <c r="H22" s="48">
        <v>1</v>
      </c>
      <c r="I22" s="48">
        <v>0</v>
      </c>
      <c r="J22" s="58">
        <f>IF(H22&gt;I22,1,ROUND(H22/I22,3))</f>
        <v>1</v>
      </c>
      <c r="K22" s="58">
        <f>IF(I22&gt;H22,1,ROUND(I22/H22,3))</f>
        <v>0</v>
      </c>
      <c r="L22" s="48">
        <v>1</v>
      </c>
      <c r="M22" s="48">
        <v>0</v>
      </c>
      <c r="N22" s="58">
        <f>IF(L22&gt;M22,1,ROUND(L22/M22,3))</f>
        <v>1</v>
      </c>
      <c r="O22" s="58">
        <f>IF(M22&gt;L22,1,ROUND(M22/L22,3))</f>
        <v>0</v>
      </c>
      <c r="P22" s="48">
        <v>1</v>
      </c>
      <c r="Q22" s="48">
        <v>0</v>
      </c>
      <c r="R22" s="58">
        <f>IF(P22&gt;Q22,1,ROUND(P22/Q22,3))</f>
        <v>1</v>
      </c>
      <c r="S22" s="58">
        <f>IF(Q22&gt;P22,1,ROUND(Q22/P22,3))</f>
        <v>0</v>
      </c>
      <c r="U22" s="46" t="s">
        <v>144</v>
      </c>
      <c r="V22" s="53" t="s">
        <v>4</v>
      </c>
      <c r="W22" s="53" t="s">
        <v>3</v>
      </c>
    </row>
    <row r="23" spans="2:23">
      <c r="B23" s="48" t="s">
        <v>127</v>
      </c>
      <c r="D23" s="48">
        <v>1</v>
      </c>
      <c r="E23" s="48">
        <v>1</v>
      </c>
      <c r="F23" s="58">
        <f>IF(D23&gt;E23,1,ROUND(D23/E23,3))</f>
        <v>1</v>
      </c>
      <c r="G23" s="58">
        <f>IF(E23&gt;D23,1,ROUND(E23/D23,3))</f>
        <v>1</v>
      </c>
      <c r="H23" s="48">
        <v>1</v>
      </c>
      <c r="I23" s="48">
        <v>1</v>
      </c>
      <c r="J23" s="58">
        <f>IF(H23&gt;I23,1,ROUND(H23/I23,3))</f>
        <v>1</v>
      </c>
      <c r="K23" s="58">
        <f>IF(I23&gt;H23,1,ROUND(I23/H23,3))</f>
        <v>1</v>
      </c>
      <c r="L23" s="48">
        <v>2</v>
      </c>
      <c r="M23" s="48">
        <v>3</v>
      </c>
      <c r="N23" s="58">
        <f>IF(L23&gt;M23,1,ROUND(L23/M23,3))</f>
        <v>0.66700000000000004</v>
      </c>
      <c r="O23" s="58">
        <f>IF(M23&gt;L23,1,ROUND(M23/L23,3))</f>
        <v>1</v>
      </c>
      <c r="P23" s="48">
        <v>2</v>
      </c>
      <c r="Q23" s="48">
        <v>3</v>
      </c>
      <c r="R23" s="58">
        <f>IF(P23&gt;Q23,1,ROUND(P23/Q23,3))</f>
        <v>0.66700000000000004</v>
      </c>
      <c r="S23" s="58">
        <f>IF(Q23&gt;P23,1,ROUND(Q23/P23,3))</f>
        <v>1</v>
      </c>
      <c r="U23" s="48" t="s">
        <v>140</v>
      </c>
      <c r="V23" s="48">
        <f>ROUND(AVERAGE(F8,J8,N8,R8),3)</f>
        <v>1</v>
      </c>
      <c r="W23" s="48">
        <f>ROUND(AVERAGE(G8,K8,O8,S8),3)</f>
        <v>0.58399999999999996</v>
      </c>
    </row>
    <row r="24" spans="2:23">
      <c r="C24" s="45" t="s">
        <v>163</v>
      </c>
      <c r="D24" s="55">
        <v>1</v>
      </c>
      <c r="E24" s="55">
        <v>0</v>
      </c>
      <c r="F24" s="55"/>
      <c r="G24" s="55"/>
      <c r="H24" s="55">
        <v>1</v>
      </c>
      <c r="I24" s="55">
        <v>1</v>
      </c>
      <c r="J24" s="55"/>
      <c r="K24" s="55"/>
      <c r="L24" s="55">
        <v>1</v>
      </c>
      <c r="M24" s="55">
        <v>1</v>
      </c>
      <c r="N24" s="55"/>
      <c r="O24" s="55"/>
      <c r="P24" s="55">
        <v>1</v>
      </c>
      <c r="Q24" s="55">
        <v>1</v>
      </c>
      <c r="R24" s="55"/>
      <c r="S24" s="55"/>
      <c r="U24" s="48" t="s">
        <v>141</v>
      </c>
      <c r="V24" s="48">
        <f>ROUND(AVERAGE(F12,J12,N12,R12),3)</f>
        <v>0.93600000000000005</v>
      </c>
      <c r="W24" s="48">
        <f>ROUND(AVERAGE(G12,K12,O12,S12),3)</f>
        <v>0.193</v>
      </c>
    </row>
    <row r="25" spans="2:23">
      <c r="C25" s="45" t="s">
        <v>164</v>
      </c>
      <c r="D25" s="55">
        <v>0</v>
      </c>
      <c r="E25" s="55">
        <v>0</v>
      </c>
      <c r="F25" s="55"/>
      <c r="G25" s="55"/>
      <c r="H25" s="55">
        <v>0</v>
      </c>
      <c r="I25" s="55">
        <v>0</v>
      </c>
      <c r="J25" s="55"/>
      <c r="K25" s="55"/>
      <c r="L25" s="55">
        <v>0</v>
      </c>
      <c r="M25" s="55">
        <v>0</v>
      </c>
      <c r="N25" s="55"/>
      <c r="O25" s="55"/>
      <c r="P25" s="55">
        <v>0</v>
      </c>
      <c r="Q25" s="55">
        <v>0</v>
      </c>
      <c r="R25" s="55"/>
      <c r="S25" s="55"/>
      <c r="U25" s="48" t="s">
        <v>142</v>
      </c>
      <c r="V25" s="48">
        <f>ROUND(AVERAGE(F21,J21,N21,R21),3)</f>
        <v>0.91700000000000004</v>
      </c>
      <c r="W25" s="48">
        <f>ROUND(AVERAGE(G21,K21,O21,S21),3)</f>
        <v>0.5</v>
      </c>
    </row>
    <row r="26" spans="2:23">
      <c r="C26" s="45" t="s">
        <v>165</v>
      </c>
      <c r="D26" s="55">
        <v>0</v>
      </c>
      <c r="E26" s="55">
        <v>1</v>
      </c>
      <c r="F26" s="55"/>
      <c r="G26" s="55"/>
      <c r="H26" s="55">
        <v>0</v>
      </c>
      <c r="I26" s="55">
        <v>1</v>
      </c>
      <c r="J26" s="55"/>
      <c r="K26" s="55"/>
      <c r="L26" s="55">
        <v>0</v>
      </c>
      <c r="M26" s="55">
        <v>1</v>
      </c>
      <c r="N26" s="55"/>
      <c r="O26" s="55"/>
      <c r="P26" s="55">
        <v>0</v>
      </c>
      <c r="Q26" s="55">
        <v>1</v>
      </c>
      <c r="R26" s="55"/>
      <c r="S26" s="55"/>
      <c r="U26" s="48" t="s">
        <v>143</v>
      </c>
      <c r="V26" s="48">
        <f>ROUND(AVERAGE(F29,J29,N29,R29),3)</f>
        <v>1</v>
      </c>
      <c r="W26" s="48">
        <f>ROUND(AVERAGE(G29,K29,O29,S29),3)</f>
        <v>0.28599999999999998</v>
      </c>
    </row>
    <row r="27" spans="2:23">
      <c r="C27" s="45" t="s">
        <v>166</v>
      </c>
      <c r="D27" s="55">
        <v>0</v>
      </c>
      <c r="E27" s="55">
        <v>0</v>
      </c>
      <c r="F27" s="55"/>
      <c r="G27" s="55"/>
      <c r="H27" s="55">
        <v>0</v>
      </c>
      <c r="I27" s="55">
        <v>0</v>
      </c>
      <c r="J27" s="55"/>
      <c r="K27" s="55"/>
      <c r="L27" s="55">
        <v>1</v>
      </c>
      <c r="M27" s="55">
        <v>1</v>
      </c>
      <c r="N27" s="55"/>
      <c r="O27" s="55"/>
      <c r="P27" s="55">
        <v>1</v>
      </c>
      <c r="Q27" s="55">
        <v>1</v>
      </c>
      <c r="R27" s="55"/>
      <c r="S27" s="55"/>
      <c r="U27" s="53" t="s">
        <v>148</v>
      </c>
      <c r="V27" s="61">
        <f>ROUND(AVERAGE(F32,J32,N32,R32),3)</f>
        <v>0.85599999999999998</v>
      </c>
      <c r="W27" s="61">
        <f>ROUND(AVERAGE(G32,K32,O32,S32),3)</f>
        <v>1.4999999999999999E-2</v>
      </c>
    </row>
    <row r="28" spans="2:23">
      <c r="Q28" s="62"/>
      <c r="V28" s="48" t="s">
        <v>149</v>
      </c>
      <c r="W28" s="48" t="s">
        <v>149</v>
      </c>
    </row>
    <row r="29" spans="2:23" ht="17" customHeight="1">
      <c r="B29" s="57" t="s">
        <v>160</v>
      </c>
      <c r="F29" s="57">
        <f>ROUND(AVERAGE(F30:F30),3)</f>
        <v>1</v>
      </c>
      <c r="G29" s="57">
        <f>ROUND(AVERAGE(G30:G30),3)</f>
        <v>0.17699999999999999</v>
      </c>
      <c r="J29" s="57">
        <f>ROUND(AVERAGE(J30:J30),3)</f>
        <v>1</v>
      </c>
      <c r="K29" s="57">
        <f>ROUND(AVERAGE(K30:K30),3)</f>
        <v>0.25700000000000001</v>
      </c>
      <c r="N29" s="57">
        <f>ROUND(AVERAGE(N30:N30),3)</f>
        <v>1</v>
      </c>
      <c r="O29" s="57">
        <f>ROUND(AVERAGE(O30:O30),3)</f>
        <v>0.22</v>
      </c>
      <c r="Q29" s="46"/>
      <c r="R29" s="57">
        <f>ROUND(AVERAGE(R30:R30),3)</f>
        <v>1</v>
      </c>
      <c r="S29" s="57">
        <f>ROUND(AVERAGE(S30:S30),3)</f>
        <v>0.48799999999999999</v>
      </c>
      <c r="V29" s="63" t="s">
        <v>104</v>
      </c>
      <c r="W29" s="63" t="s">
        <v>109</v>
      </c>
    </row>
    <row r="30" spans="2:23" ht="18" customHeight="1">
      <c r="B30" s="64" t="s">
        <v>167</v>
      </c>
      <c r="D30" s="49">
        <v>237</v>
      </c>
      <c r="E30" s="49">
        <v>42</v>
      </c>
      <c r="F30" s="58">
        <f>IF(D30&gt;E30,1,ROUND(D30/E30,3))</f>
        <v>1</v>
      </c>
      <c r="G30" s="58">
        <f>IF(E30&gt;D30,1,ROUND(E30/D30,3))</f>
        <v>0.17699999999999999</v>
      </c>
      <c r="H30" s="49">
        <v>339</v>
      </c>
      <c r="I30" s="49">
        <v>87</v>
      </c>
      <c r="J30" s="58">
        <f>IF(H30&gt;I30,1,ROUND(H30/I30,3))</f>
        <v>1</v>
      </c>
      <c r="K30" s="58">
        <f>IF(I30&gt;H30,1,ROUND(I30/H30,3))</f>
        <v>0.25700000000000001</v>
      </c>
      <c r="L30" s="49">
        <v>1461</v>
      </c>
      <c r="M30" s="49">
        <v>322</v>
      </c>
      <c r="N30" s="58">
        <f>IF(L30&gt;M30,1,ROUND(L30/M30,3))</f>
        <v>1</v>
      </c>
      <c r="O30" s="58">
        <f>IF(M30&gt;L30,1,ROUND(M30/L30,3))</f>
        <v>0.22</v>
      </c>
      <c r="P30" s="59">
        <v>2724</v>
      </c>
      <c r="Q30" s="49">
        <v>1328</v>
      </c>
      <c r="R30" s="58">
        <f>IF(P30&gt;Q30,1,ROUND(P30/Q30,3))</f>
        <v>1</v>
      </c>
      <c r="S30" s="58">
        <f>IF(Q30&gt;P30,1,ROUND(Q30/P30,3))</f>
        <v>0.48799999999999999</v>
      </c>
    </row>
    <row r="31" spans="2:23">
      <c r="F31" s="49"/>
      <c r="G31" s="49"/>
    </row>
    <row r="32" spans="2:23">
      <c r="B32" s="65" t="s">
        <v>128</v>
      </c>
      <c r="F32" s="65">
        <f>ROUND(F8*F12*F21*F29,3)</f>
        <v>1</v>
      </c>
      <c r="G32" s="65">
        <f>ROUND(G8*G12*G21*G29,3)</f>
        <v>8.9999999999999993E-3</v>
      </c>
      <c r="J32" s="65">
        <f>ROUND(J8*J12*J21*J29,3)</f>
        <v>0.82399999999999995</v>
      </c>
      <c r="K32" s="65">
        <f>ROUND(K8*K12*K21*K29,3)</f>
        <v>2.7E-2</v>
      </c>
      <c r="N32" s="65">
        <f>ROUND(N8*N12*N21*N29,3)</f>
        <v>0.79100000000000004</v>
      </c>
      <c r="O32" s="65">
        <f>ROUND(O8*O12*O21*O29,3)</f>
        <v>7.0000000000000001E-3</v>
      </c>
      <c r="Q32" s="66"/>
      <c r="R32" s="65">
        <f>ROUND(R8*R12*R21*R29,3)</f>
        <v>0.80800000000000005</v>
      </c>
      <c r="S32" s="65">
        <f>ROUND(S8*S12*S21*S29,3)</f>
        <v>1.7999999999999999E-2</v>
      </c>
    </row>
    <row r="37" spans="2:22">
      <c r="M37" s="49"/>
    </row>
    <row r="38" spans="2:22">
      <c r="B38" s="67" t="s">
        <v>133</v>
      </c>
    </row>
    <row r="39" spans="2:22">
      <c r="B39" s="56" t="s">
        <v>111</v>
      </c>
      <c r="C39" s="48">
        <v>1994</v>
      </c>
      <c r="D39" s="48" t="s">
        <v>135</v>
      </c>
    </row>
    <row r="40" spans="2:22">
      <c r="B40" s="56" t="s">
        <v>112</v>
      </c>
      <c r="C40" s="48">
        <v>1997</v>
      </c>
      <c r="D40" s="48" t="s">
        <v>136</v>
      </c>
    </row>
    <row r="41" spans="2:22">
      <c r="B41" s="56" t="s">
        <v>134</v>
      </c>
      <c r="C41" s="48">
        <v>2009</v>
      </c>
      <c r="D41" s="48" t="s">
        <v>137</v>
      </c>
    </row>
    <row r="42" spans="2:22" ht="16" thickBot="1">
      <c r="B42" s="56" t="s">
        <v>131</v>
      </c>
      <c r="C42" s="48">
        <v>2015</v>
      </c>
      <c r="D42" s="48" t="s">
        <v>138</v>
      </c>
      <c r="M42" s="212" t="s">
        <v>93</v>
      </c>
      <c r="N42" s="212"/>
      <c r="O42" s="212"/>
    </row>
    <row r="43" spans="2:22" ht="32" customHeight="1" thickTop="1" thickBot="1">
      <c r="M43" s="207"/>
      <c r="N43" s="209" t="s">
        <v>94</v>
      </c>
      <c r="O43" s="210"/>
      <c r="V43" s="56"/>
    </row>
    <row r="44" spans="2:22" ht="17" thickBot="1">
      <c r="M44" s="208"/>
      <c r="N44" s="68" t="s">
        <v>4</v>
      </c>
      <c r="O44" s="69" t="s">
        <v>3</v>
      </c>
    </row>
    <row r="45" spans="2:22" ht="17" thickTop="1">
      <c r="M45" s="70" t="s">
        <v>4</v>
      </c>
      <c r="N45" s="71">
        <v>0</v>
      </c>
      <c r="O45" s="72">
        <v>1.1870000000000001</v>
      </c>
      <c r="Q45" s="48" t="s">
        <v>150</v>
      </c>
      <c r="R45" s="58" t="s">
        <v>178</v>
      </c>
      <c r="T45" s="49"/>
    </row>
    <row r="46" spans="2:22" ht="17" thickBot="1">
      <c r="B46" s="49"/>
      <c r="C46" s="49"/>
      <c r="D46" s="49"/>
      <c r="E46" s="49"/>
      <c r="F46" s="49"/>
      <c r="M46" s="73" t="s">
        <v>3</v>
      </c>
      <c r="N46" s="74">
        <v>1.1870000000000001</v>
      </c>
      <c r="O46" s="75">
        <v>0</v>
      </c>
    </row>
    <row r="47" spans="2:22" ht="16" thickTop="1">
      <c r="B47" s="55"/>
      <c r="C47" s="49"/>
      <c r="D47" s="49"/>
      <c r="E47" s="49"/>
      <c r="F47" s="49"/>
      <c r="M47" s="211" t="s">
        <v>169</v>
      </c>
      <c r="N47" s="211"/>
      <c r="O47" s="211"/>
    </row>
    <row r="48" spans="2:22">
      <c r="B48" s="49"/>
      <c r="C48" s="49"/>
      <c r="D48" s="49"/>
      <c r="E48" s="49"/>
      <c r="F48" s="49"/>
    </row>
    <row r="49" spans="2:6">
      <c r="B49" s="49"/>
      <c r="C49" s="49"/>
      <c r="D49" s="49"/>
      <c r="E49" s="49"/>
      <c r="F49" s="49"/>
    </row>
    <row r="50" spans="2:6">
      <c r="B50" s="49"/>
      <c r="C50" s="49"/>
      <c r="D50" s="49"/>
      <c r="E50" s="49"/>
      <c r="F50" s="49"/>
    </row>
    <row r="51" spans="2:6">
      <c r="B51" s="49"/>
      <c r="C51" s="49"/>
      <c r="D51" s="49"/>
      <c r="E51" s="49"/>
      <c r="F51" s="49"/>
    </row>
    <row r="52" spans="2:6">
      <c r="B52" s="49"/>
      <c r="C52" s="49"/>
      <c r="D52" s="49"/>
      <c r="E52" s="49"/>
      <c r="F52" s="49"/>
    </row>
    <row r="53" spans="2:6">
      <c r="B53" s="49"/>
      <c r="C53" s="49"/>
      <c r="D53" s="49"/>
      <c r="E53" s="49"/>
      <c r="F53" s="49"/>
    </row>
    <row r="54" spans="2:6">
      <c r="B54" s="76"/>
      <c r="C54" s="76"/>
      <c r="D54" s="49"/>
      <c r="E54" s="49"/>
      <c r="F54" s="49"/>
    </row>
    <row r="55" spans="2:6">
      <c r="B55" s="49"/>
      <c r="C55" s="49"/>
      <c r="D55" s="49"/>
      <c r="E55" s="49"/>
      <c r="F55" s="49"/>
    </row>
    <row r="56" spans="2:6">
      <c r="B56" s="49"/>
      <c r="C56" s="49"/>
      <c r="D56" s="49"/>
      <c r="E56" s="49"/>
      <c r="F56" s="49"/>
    </row>
    <row r="57" spans="2:6">
      <c r="B57" s="49"/>
      <c r="C57" s="49"/>
      <c r="D57" s="49"/>
      <c r="E57" s="49"/>
      <c r="F57" s="49"/>
    </row>
    <row r="58" spans="2:6">
      <c r="B58" s="49"/>
      <c r="C58" s="49"/>
      <c r="D58" s="49"/>
      <c r="E58" s="49"/>
      <c r="F58" s="49"/>
    </row>
    <row r="59" spans="2:6">
      <c r="B59" s="49"/>
      <c r="C59" s="49"/>
      <c r="D59" s="49"/>
      <c r="E59" s="49"/>
      <c r="F59" s="49"/>
    </row>
  </sheetData>
  <mergeCells count="20">
    <mergeCell ref="D3:E3"/>
    <mergeCell ref="F3:G3"/>
    <mergeCell ref="D5:G5"/>
    <mergeCell ref="D6:G6"/>
    <mergeCell ref="H5:K5"/>
    <mergeCell ref="H6:K6"/>
    <mergeCell ref="P6:S6"/>
    <mergeCell ref="P5:S5"/>
    <mergeCell ref="H3:I3"/>
    <mergeCell ref="J3:K3"/>
    <mergeCell ref="L3:M3"/>
    <mergeCell ref="N3:O3"/>
    <mergeCell ref="P3:Q3"/>
    <mergeCell ref="R3:S3"/>
    <mergeCell ref="M43:M44"/>
    <mergeCell ref="N43:O43"/>
    <mergeCell ref="M47:O47"/>
    <mergeCell ref="M42:O42"/>
    <mergeCell ref="L5:O5"/>
    <mergeCell ref="L6:O6"/>
  </mergeCells>
  <pageMargins left="0.7" right="0.7" top="0.75" bottom="0.75" header="0.3" footer="0.3"/>
  <pageSetup paperSize="9" orientation="portrait" horizontalDpi="0" verticalDpi="0"/>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Front page</vt:lpstr>
      <vt:lpstr>H2&amp;3 MAIN</vt:lpstr>
      <vt:lpstr>H2 data input</vt:lpstr>
      <vt:lpstr>strat goals</vt:lpstr>
      <vt:lpstr>issues</vt:lpstr>
      <vt:lpstr>H3 data input</vt:lpstr>
      <vt:lpstr>PIPR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2016-04-27T16:03:47Z</dcterms:created>
  <dcterms:modified xsi:type="dcterms:W3CDTF">2019-03-03T20:27:11Z</dcterms:modified>
</cp:coreProperties>
</file>