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0"/>
  <workbookPr/>
  <mc:AlternateContent xmlns:mc="http://schemas.openxmlformats.org/markup-compatibility/2006">
    <mc:Choice Requires="x15">
      <x15ac:absPath xmlns:x15ac="http://schemas.microsoft.com/office/spreadsheetml/2010/11/ac" url="/Users/macat/Documents/PERSONAL PROJECTS/CURRENT Pro/a| SPaSIO RP 2013/Feb19 Excel AT TABLES request/"/>
    </mc:Choice>
  </mc:AlternateContent>
  <xr:revisionPtr revIDLastSave="0" documentId="13_ncr:1_{941C2D1F-4CF4-4447-BEAF-286AC29BEA42}" xr6:coauthVersionLast="36" xr6:coauthVersionMax="36" xr10:uidLastSave="{00000000-0000-0000-0000-000000000000}"/>
  <bookViews>
    <workbookView xWindow="0" yWindow="460" windowWidth="25740" windowHeight="19600" tabRatio="500" activeTab="2" xr2:uid="{00000000-000D-0000-FFFF-FFFF00000000}"/>
  </bookViews>
  <sheets>
    <sheet name="Front page" sheetId="8" r:id="rId1"/>
    <sheet name="H2&amp;3 MAIN" sheetId="1" r:id="rId2"/>
    <sheet name="H2 data input" sheetId="4" r:id="rId3"/>
    <sheet name="strat goals" sheetId="2" r:id="rId4"/>
    <sheet name="issue salience" sheetId="3" r:id="rId5"/>
    <sheet name="H3 data input" sheetId="5" r:id="rId6"/>
    <sheet name="PIPR" sheetId="7" r:id="rId7"/>
  </sheets>
  <calcPr calcId="18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F19" i="7" l="1"/>
  <c r="G19" i="7"/>
  <c r="J19" i="7"/>
  <c r="K19" i="7"/>
  <c r="N19" i="7"/>
  <c r="O19" i="7"/>
  <c r="AC4" i="1"/>
  <c r="P4" i="1"/>
  <c r="E4" i="1"/>
  <c r="T4" i="1"/>
  <c r="S4" i="1"/>
  <c r="U4" i="1"/>
  <c r="V4" i="1"/>
  <c r="G4" i="1"/>
  <c r="M4" i="1"/>
  <c r="L4" i="1"/>
  <c r="N4" i="1"/>
  <c r="O4" i="1"/>
  <c r="D4" i="1"/>
  <c r="N18" i="7"/>
  <c r="Q4" i="1"/>
  <c r="R4" i="1"/>
  <c r="F4" i="1"/>
  <c r="W4" i="1"/>
  <c r="H4" i="1"/>
  <c r="X4" i="1"/>
  <c r="Y4" i="1"/>
  <c r="AD4" i="1"/>
  <c r="AA4" i="1"/>
  <c r="Z4" i="1"/>
  <c r="AB4" i="1"/>
  <c r="J4" i="1"/>
  <c r="G10" i="7"/>
  <c r="G11" i="7"/>
  <c r="G14" i="7"/>
  <c r="G15" i="7"/>
  <c r="G16" i="7"/>
  <c r="G17" i="7"/>
  <c r="G18" i="7"/>
  <c r="G20" i="7"/>
  <c r="G21" i="7"/>
  <c r="G13" i="7"/>
  <c r="G25" i="7"/>
  <c r="G32" i="7"/>
  <c r="G31" i="7"/>
  <c r="K10" i="7"/>
  <c r="K11" i="7"/>
  <c r="K9" i="7"/>
  <c r="K14" i="7"/>
  <c r="K15" i="7"/>
  <c r="K16" i="7"/>
  <c r="K17" i="7"/>
  <c r="J17" i="7"/>
  <c r="K18" i="7"/>
  <c r="K20" i="7"/>
  <c r="K21" i="7"/>
  <c r="K25" i="7"/>
  <c r="K23" i="7"/>
  <c r="K32" i="7"/>
  <c r="K31" i="7"/>
  <c r="O10" i="7"/>
  <c r="O11" i="7"/>
  <c r="O14" i="7"/>
  <c r="O15" i="7"/>
  <c r="O16" i="7"/>
  <c r="O17" i="7"/>
  <c r="O18" i="7"/>
  <c r="O20" i="7"/>
  <c r="O21" i="7"/>
  <c r="O25" i="7"/>
  <c r="O32" i="7"/>
  <c r="O31" i="7"/>
  <c r="N14" i="7"/>
  <c r="N15" i="7"/>
  <c r="N16" i="7"/>
  <c r="N17" i="7"/>
  <c r="N20" i="7"/>
  <c r="N21" i="7"/>
  <c r="N13" i="7"/>
  <c r="N10" i="7"/>
  <c r="N11" i="7"/>
  <c r="N9" i="7"/>
  <c r="N25" i="7"/>
  <c r="N23" i="7"/>
  <c r="N31" i="7"/>
  <c r="F10" i="7"/>
  <c r="F11" i="7"/>
  <c r="F9" i="7"/>
  <c r="F14" i="7"/>
  <c r="F15" i="7"/>
  <c r="F16" i="7"/>
  <c r="F17" i="7"/>
  <c r="F18" i="7"/>
  <c r="F20" i="7"/>
  <c r="F21" i="7"/>
  <c r="F25" i="7"/>
  <c r="F23" i="7"/>
  <c r="F32" i="7"/>
  <c r="F31" i="7"/>
  <c r="J31" i="7"/>
  <c r="R24" i="7"/>
  <c r="J10" i="7"/>
  <c r="J11" i="7"/>
  <c r="J9" i="7"/>
  <c r="J14" i="7"/>
  <c r="J15" i="7"/>
  <c r="J16" i="7"/>
  <c r="J18" i="7"/>
  <c r="J20" i="7"/>
  <c r="J21" i="7"/>
  <c r="J25" i="7"/>
  <c r="G23" i="7"/>
  <c r="I4" i="1"/>
  <c r="O23" i="7"/>
  <c r="J23" i="7"/>
  <c r="O13" i="7"/>
  <c r="F13" i="7"/>
  <c r="G9" i="7"/>
  <c r="O9" i="7"/>
  <c r="O34" i="7"/>
  <c r="S23" i="7"/>
  <c r="K13" i="7"/>
  <c r="S22" i="7"/>
  <c r="R23" i="7"/>
  <c r="J13" i="7"/>
  <c r="R22" i="7"/>
  <c r="S24" i="7"/>
  <c r="F34" i="7"/>
  <c r="R21" i="7"/>
  <c r="N34" i="7"/>
  <c r="K34" i="7"/>
  <c r="S21" i="7"/>
  <c r="G34" i="7"/>
  <c r="C4" i="1"/>
  <c r="R25" i="7"/>
  <c r="S2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Andriy Tyushka</author>
  </authors>
  <commentList>
    <comment ref="B19" authorId="0" shapeId="0" xr:uid="{00000000-0006-0000-0600-000001000000}">
      <text>
        <r>
          <rPr>
            <b/>
            <sz val="10"/>
            <color rgb="FF000000"/>
            <rFont val="Tahoma"/>
            <family val="2"/>
          </rPr>
          <t>Andriy Tyushka:</t>
        </r>
        <r>
          <rPr>
            <sz val="10"/>
            <color rgb="FF000000"/>
            <rFont val="Tahoma"/>
            <family val="2"/>
          </rPr>
          <t xml:space="preserve">
</t>
        </r>
        <r>
          <rPr>
            <sz val="10"/>
            <color rgb="FF000000"/>
            <rFont val="Tahoma"/>
            <family val="2"/>
          </rPr>
          <t>n/a</t>
        </r>
      </text>
    </comment>
  </commentList>
</comments>
</file>

<file path=xl/sharedStrings.xml><?xml version="1.0" encoding="utf-8"?>
<sst xmlns="http://schemas.openxmlformats.org/spreadsheetml/2006/main" count="481" uniqueCount="332">
  <si>
    <t>converging strategic goals</t>
  </si>
  <si>
    <t>converging international roles</t>
  </si>
  <si>
    <t>aIV1</t>
  </si>
  <si>
    <t>aIV2</t>
  </si>
  <si>
    <t>IV1a</t>
  </si>
  <si>
    <t>IV1b</t>
  </si>
  <si>
    <t>IV1c</t>
  </si>
  <si>
    <t>proximity between goals</t>
  </si>
  <si>
    <t>IV1d</t>
  </si>
  <si>
    <t>issue salience correlation coefficient</t>
  </si>
  <si>
    <t>proximity between issues</t>
  </si>
  <si>
    <t>IntV1b</t>
  </si>
  <si>
    <t>overlapping/complementary/competing goals correlation coefficient</t>
  </si>
  <si>
    <t>adjusted proximity between goals</t>
  </si>
  <si>
    <t>adjusted proximity between issues</t>
  </si>
  <si>
    <t>IntV1d</t>
  </si>
  <si>
    <t>qty overlapping goals</t>
  </si>
  <si>
    <t>qty complementary goals</t>
  </si>
  <si>
    <t>qty competing goals</t>
  </si>
  <si>
    <t>1)</t>
  </si>
  <si>
    <t>2)</t>
  </si>
  <si>
    <t>3)</t>
  </si>
  <si>
    <t>4)</t>
  </si>
  <si>
    <t>5)</t>
  </si>
  <si>
    <t>6)</t>
  </si>
  <si>
    <t>7)</t>
  </si>
  <si>
    <r>
      <t xml:space="preserve">goals proximity, Pearson correlation coeff for </t>
    </r>
    <r>
      <rPr>
        <b/>
        <sz val="12"/>
        <color theme="1"/>
        <rFont val="Calibri"/>
        <family val="2"/>
        <scheme val="minor"/>
      </rPr>
      <t>S : IO</t>
    </r>
    <r>
      <rPr>
        <sz val="12"/>
        <color theme="1"/>
        <rFont val="Calibri"/>
        <family val="2"/>
        <scheme val="minor"/>
      </rPr>
      <t xml:space="preserve"> pair</t>
    </r>
  </si>
  <si>
    <r>
      <t xml:space="preserve">goals proximity, Pearson correlation coeff for </t>
    </r>
    <r>
      <rPr>
        <b/>
        <sz val="12"/>
        <color theme="1"/>
        <rFont val="Calibri"/>
        <family val="2"/>
        <scheme val="minor"/>
      </rPr>
      <t>S : S-IO</t>
    </r>
    <r>
      <rPr>
        <sz val="12"/>
        <color theme="1"/>
        <rFont val="Calibri"/>
        <family val="2"/>
        <scheme val="minor"/>
      </rPr>
      <t xml:space="preserve"> pair</t>
    </r>
  </si>
  <si>
    <r>
      <t xml:space="preserve">goals proximity, Pearson correlation coeff for </t>
    </r>
    <r>
      <rPr>
        <b/>
        <sz val="12"/>
        <color theme="1"/>
        <rFont val="Calibri"/>
        <family val="2"/>
        <scheme val="minor"/>
      </rPr>
      <t>IO : S-IO</t>
    </r>
    <r>
      <rPr>
        <sz val="12"/>
        <color theme="1"/>
        <rFont val="Calibri"/>
        <family val="2"/>
        <scheme val="minor"/>
      </rPr>
      <t xml:space="preserve"> pair</t>
    </r>
  </si>
  <si>
    <t>S</t>
  </si>
  <si>
    <t>IO</t>
  </si>
  <si>
    <t>S-IO</t>
  </si>
  <si>
    <t>eg Ukraine</t>
  </si>
  <si>
    <t>eg NATO</t>
  </si>
  <si>
    <t>8)</t>
  </si>
  <si>
    <t>9)</t>
  </si>
  <si>
    <t>10)</t>
  </si>
  <si>
    <t>11)</t>
  </si>
  <si>
    <t>12)</t>
  </si>
  <si>
    <t>13)</t>
  </si>
  <si>
    <t>14)</t>
  </si>
  <si>
    <t>STRATEGIC GOALS CONV</t>
  </si>
  <si>
    <r>
      <t xml:space="preserve">qty all </t>
    </r>
    <r>
      <rPr>
        <b/>
        <sz val="12"/>
        <color theme="1"/>
        <rFont val="Calibri"/>
        <family val="2"/>
        <scheme val="minor"/>
      </rPr>
      <t>issues</t>
    </r>
  </si>
  <si>
    <t>qty overlapping issues</t>
  </si>
  <si>
    <t>qty complementary issues</t>
  </si>
  <si>
    <t>qty competing issues</t>
  </si>
  <si>
    <r>
      <t xml:space="preserve">salient issue proximity, Pearson correlation coeff for </t>
    </r>
    <r>
      <rPr>
        <b/>
        <sz val="12"/>
        <color theme="1"/>
        <rFont val="Calibri"/>
        <family val="2"/>
        <scheme val="minor"/>
      </rPr>
      <t>S : IO</t>
    </r>
    <r>
      <rPr>
        <sz val="12"/>
        <color theme="1"/>
        <rFont val="Calibri"/>
        <family val="2"/>
        <scheme val="minor"/>
      </rPr>
      <t xml:space="preserve"> pair</t>
    </r>
  </si>
  <si>
    <r>
      <t xml:space="preserve">salient issue proximity, Pearson correlation coeff for </t>
    </r>
    <r>
      <rPr>
        <b/>
        <sz val="12"/>
        <color theme="1"/>
        <rFont val="Calibri"/>
        <family val="2"/>
        <scheme val="minor"/>
      </rPr>
      <t>S : S-IO</t>
    </r>
    <r>
      <rPr>
        <sz val="12"/>
        <color theme="1"/>
        <rFont val="Calibri"/>
        <family val="2"/>
        <scheme val="minor"/>
      </rPr>
      <t xml:space="preserve"> pair</t>
    </r>
  </si>
  <si>
    <r>
      <t xml:space="preserve">salient issue proximity, Pearson correlation coeff for </t>
    </r>
    <r>
      <rPr>
        <b/>
        <sz val="12"/>
        <color theme="1"/>
        <rFont val="Calibri"/>
        <family val="2"/>
        <scheme val="minor"/>
      </rPr>
      <t>IO : S-IO</t>
    </r>
    <r>
      <rPr>
        <sz val="12"/>
        <color theme="1"/>
        <rFont val="Calibri"/>
        <family val="2"/>
        <scheme val="minor"/>
      </rPr>
      <t xml:space="preserve"> pair</t>
    </r>
  </si>
  <si>
    <r>
      <t xml:space="preserve">qty all </t>
    </r>
    <r>
      <rPr>
        <b/>
        <sz val="12"/>
        <color rgb="FF000000"/>
        <rFont val="Calibri"/>
        <family val="2"/>
        <scheme val="minor"/>
      </rPr>
      <t>goals</t>
    </r>
  </si>
  <si>
    <t>complementary</t>
  </si>
  <si>
    <t>competing</t>
  </si>
  <si>
    <t>RESULTS</t>
  </si>
  <si>
    <t>Results</t>
  </si>
  <si>
    <t>Indicator number</t>
  </si>
  <si>
    <t xml:space="preserve">goes to  </t>
  </si>
  <si>
    <t>Proximity Matrix</t>
  </si>
  <si>
    <t xml:space="preserve"> Correlation between Vectors of Values</t>
  </si>
  <si>
    <t>This is a similarity matrix</t>
  </si>
  <si>
    <t>S : IO</t>
  </si>
  <si>
    <t>S : S-IO</t>
  </si>
  <si>
    <t>IO : S-IO</t>
  </si>
  <si>
    <t>LEGEND:</t>
  </si>
  <si>
    <t>calculated manually, from Excel tables, based on Atlas.ti output [see 'strat goals' and 'issue salience' tabs]</t>
  </si>
  <si>
    <t>SPSS-calculated, from Excel tables, based on Atlas.ti output [see 'strat goals' and 'issue salience' tabs]</t>
  </si>
  <si>
    <t>eg Ukraine-NATO, or NATO-Ukraine [order of naming first here does not matter]</t>
  </si>
  <si>
    <t>15)</t>
  </si>
  <si>
    <t>Case No.</t>
  </si>
  <si>
    <t>Case designation</t>
  </si>
  <si>
    <t>H2 and H3 Hypotheses Verification Matrix</t>
  </si>
  <si>
    <t>RAW DATA</t>
  </si>
  <si>
    <t>16)</t>
  </si>
  <si>
    <t>ACTOR</t>
  </si>
  <si>
    <t>t0</t>
  </si>
  <si>
    <t>t1</t>
  </si>
  <si>
    <t>POWER</t>
  </si>
  <si>
    <t>power_status</t>
  </si>
  <si>
    <t>power_type</t>
  </si>
  <si>
    <t>INFLUENCE</t>
  </si>
  <si>
    <t>inf_population</t>
  </si>
  <si>
    <t>inf_territory</t>
  </si>
  <si>
    <t>inf_GDP</t>
  </si>
  <si>
    <t>inf_GDPshare</t>
  </si>
  <si>
    <t>inf_GDPgrowth</t>
  </si>
  <si>
    <t>inf_hitech</t>
  </si>
  <si>
    <t>inf_milexpend</t>
  </si>
  <si>
    <t>inf_milGDP</t>
  </si>
  <si>
    <t>PRESENCE</t>
  </si>
  <si>
    <t>pres_geo</t>
  </si>
  <si>
    <t>pres_pol</t>
  </si>
  <si>
    <t>INT_ROLE</t>
  </si>
  <si>
    <t>YEAR</t>
  </si>
  <si>
    <t>t3</t>
  </si>
  <si>
    <t>PROCESSED DATA</t>
  </si>
  <si>
    <t>Time-series data explanation</t>
  </si>
  <si>
    <t>t2</t>
  </si>
  <si>
    <t>current reference time</t>
  </si>
  <si>
    <t>T_YEAR</t>
  </si>
  <si>
    <t>Power</t>
  </si>
  <si>
    <t>Influence</t>
  </si>
  <si>
    <t>Presence</t>
  </si>
  <si>
    <t>Performance</t>
  </si>
  <si>
    <t>PIPP-indicator</t>
  </si>
  <si>
    <t>Actor</t>
  </si>
  <si>
    <t>a) time series</t>
  </si>
  <si>
    <t>b) aggregate data</t>
  </si>
  <si>
    <t>Int_Role</t>
  </si>
  <si>
    <t>goes to --&gt;</t>
  </si>
  <si>
    <t xml:space="preserve">goes to --&gt; </t>
  </si>
  <si>
    <r>
      <rPr>
        <b/>
        <sz val="12"/>
        <color theme="1"/>
        <rFont val="Calibri"/>
        <family val="2"/>
        <scheme val="minor"/>
      </rPr>
      <t>int_roles</t>
    </r>
    <r>
      <rPr>
        <sz val="12"/>
        <color theme="1"/>
        <rFont val="Calibri"/>
        <family val="2"/>
        <scheme val="minor"/>
      </rPr>
      <t xml:space="preserve"> proximity coefficient</t>
    </r>
  </si>
  <si>
    <r>
      <rPr>
        <b/>
        <sz val="12"/>
        <color theme="1"/>
        <rFont val="Calibri"/>
        <family val="2"/>
        <scheme val="minor"/>
      </rPr>
      <t>IO</t>
    </r>
    <r>
      <rPr>
        <sz val="12"/>
        <color theme="1"/>
        <rFont val="Calibri"/>
        <family val="2"/>
        <scheme val="minor"/>
      </rPr>
      <t xml:space="preserve"> </t>
    </r>
    <r>
      <rPr>
        <b/>
        <sz val="12"/>
        <color theme="1"/>
        <rFont val="Calibri"/>
        <family val="2"/>
        <scheme val="minor"/>
      </rPr>
      <t>int_role</t>
    </r>
    <r>
      <rPr>
        <sz val="12"/>
        <color theme="1"/>
        <rFont val="Calibri"/>
        <family val="2"/>
        <scheme val="minor"/>
      </rPr>
      <t xml:space="preserve"> cumulative index</t>
    </r>
  </si>
  <si>
    <r>
      <rPr>
        <b/>
        <sz val="12"/>
        <color theme="1"/>
        <rFont val="Calibri"/>
        <family val="2"/>
        <scheme val="minor"/>
      </rPr>
      <t>S int_role</t>
    </r>
    <r>
      <rPr>
        <sz val="12"/>
        <color theme="1"/>
        <rFont val="Calibri"/>
        <family val="2"/>
        <scheme val="minor"/>
      </rPr>
      <t xml:space="preserve"> cumulative index</t>
    </r>
  </si>
  <si>
    <t>сonvergence type</t>
  </si>
  <si>
    <t>overlapping</t>
  </si>
  <si>
    <t>CAN</t>
  </si>
  <si>
    <t>CAN-China</t>
  </si>
  <si>
    <t>China</t>
  </si>
  <si>
    <t>CAN_China</t>
  </si>
  <si>
    <t>SP launch / Agreement on the Establishment of the Political Consultation and Cooperation Mechanism (PCCM)</t>
  </si>
  <si>
    <t>Eudledian distance</t>
  </si>
  <si>
    <t>This is a dissimilarity matrix</t>
  </si>
  <si>
    <t>Strategic goals: salience and proximity measurement</t>
  </si>
  <si>
    <t>Strategic goals salience</t>
  </si>
  <si>
    <t>scope of convergence</t>
  </si>
  <si>
    <t>Strategic goals proximity</t>
  </si>
  <si>
    <t>degree and direction of convergence</t>
  </si>
  <si>
    <t>Issue salience</t>
  </si>
  <si>
    <t>Issue proximity</t>
  </si>
  <si>
    <r>
      <rPr>
        <b/>
        <sz val="11"/>
        <color theme="1"/>
        <rFont val="Calibri"/>
        <family val="2"/>
        <scheme val="minor"/>
      </rPr>
      <t>17</t>
    </r>
    <r>
      <rPr>
        <sz val="11"/>
        <color theme="1"/>
        <rFont val="Calibri"/>
        <family val="2"/>
        <scheme val="minor"/>
      </rPr>
      <t xml:space="preserve"> issues in total</t>
    </r>
  </si>
  <si>
    <r>
      <rPr>
        <b/>
        <sz val="11"/>
        <color theme="1"/>
        <rFont val="Calibri"/>
        <family val="2"/>
        <scheme val="minor"/>
      </rPr>
      <t>8</t>
    </r>
    <r>
      <rPr>
        <sz val="11"/>
        <color theme="1"/>
        <rFont val="Calibri"/>
        <family val="2"/>
        <scheme val="minor"/>
      </rPr>
      <t xml:space="preserve"> overlapping</t>
    </r>
  </si>
  <si>
    <r>
      <rPr>
        <b/>
        <sz val="11"/>
        <color theme="1"/>
        <rFont val="Calibri"/>
        <family val="2"/>
        <scheme val="minor"/>
      </rPr>
      <t>6</t>
    </r>
    <r>
      <rPr>
        <sz val="11"/>
        <color theme="1"/>
        <rFont val="Calibri"/>
        <family val="2"/>
        <scheme val="minor"/>
      </rPr>
      <t xml:space="preserve"> complementary</t>
    </r>
  </si>
  <si>
    <r>
      <rPr>
        <b/>
        <sz val="11"/>
        <color theme="1"/>
        <rFont val="Calibri"/>
        <family val="2"/>
        <scheme val="minor"/>
      </rPr>
      <t>3</t>
    </r>
    <r>
      <rPr>
        <sz val="11"/>
        <color theme="1"/>
        <rFont val="Calibri"/>
        <family val="2"/>
        <scheme val="minor"/>
      </rPr>
      <t xml:space="preserve"> competing</t>
    </r>
  </si>
  <si>
    <t>International roles: PIPR-metrical data</t>
  </si>
  <si>
    <t>RELEVANCE</t>
  </si>
  <si>
    <t>relevance_strategic</t>
  </si>
  <si>
    <t>H3 Indicators INPUT</t>
  </si>
  <si>
    <t>H2 Indicators INPUT</t>
  </si>
  <si>
    <t>diplomatic</t>
  </si>
  <si>
    <t>economic</t>
  </si>
  <si>
    <t>military</t>
  </si>
  <si>
    <t>socio-cultural</t>
  </si>
  <si>
    <t xml:space="preserve"> Relevance</t>
  </si>
  <si>
    <t>International roles convergence</t>
  </si>
  <si>
    <t>Strategic narratives convegence (actor-system)</t>
  </si>
  <si>
    <t>18)</t>
  </si>
  <si>
    <r>
      <rPr>
        <b/>
        <sz val="12"/>
        <color theme="1"/>
        <rFont val="Calibri"/>
        <family val="2"/>
        <scheme val="minor"/>
      </rPr>
      <t>strat_narra</t>
    </r>
    <r>
      <rPr>
        <sz val="12"/>
        <color theme="1"/>
        <rFont val="Calibri"/>
        <family val="2"/>
        <scheme val="minor"/>
      </rPr>
      <t xml:space="preserve"> convergence scope</t>
    </r>
  </si>
  <si>
    <t>17_a</t>
  </si>
  <si>
    <t>17a)</t>
  </si>
  <si>
    <t>int_roles proximity (PIPR-metrical distance)</t>
  </si>
  <si>
    <t>SPaSIO Project Datasets                                                                                  ©Strategic Partnerships Group, 2013-2018</t>
  </si>
  <si>
    <r>
      <rPr>
        <sz val="11"/>
        <rFont val="Calibri"/>
        <family val="2"/>
        <charset val="238"/>
        <scheme val="minor"/>
      </rPr>
      <t xml:space="preserve">Title: </t>
    </r>
    <r>
      <rPr>
        <b/>
        <sz val="11"/>
        <color theme="1"/>
        <rFont val="Calibri"/>
        <family val="2"/>
        <charset val="238"/>
        <scheme val="minor"/>
      </rPr>
      <t>Strategic goals and strategic roles convergence (H2&amp;H3)</t>
    </r>
  </si>
  <si>
    <r>
      <t xml:space="preserve">Methodological concept (H2) by: </t>
    </r>
    <r>
      <rPr>
        <b/>
        <sz val="11"/>
        <rFont val="Calibri"/>
        <family val="2"/>
        <scheme val="minor"/>
      </rPr>
      <t>Andriy Tyushka and</t>
    </r>
    <r>
      <rPr>
        <sz val="11"/>
        <rFont val="Calibri"/>
        <family val="2"/>
        <scheme val="minor"/>
      </rPr>
      <t xml:space="preserve"> </t>
    </r>
    <r>
      <rPr>
        <b/>
        <sz val="11"/>
        <color theme="1"/>
        <rFont val="Calibri"/>
        <family val="2"/>
        <scheme val="minor"/>
      </rPr>
      <t>Lucyna Czechowska</t>
    </r>
    <r>
      <rPr>
        <sz val="11"/>
        <rFont val="Calibri"/>
        <family val="2"/>
        <scheme val="minor"/>
      </rPr>
      <t xml:space="preserve">, </t>
    </r>
    <r>
      <rPr>
        <sz val="11"/>
        <color theme="1"/>
        <rFont val="Calibri"/>
        <family val="2"/>
        <scheme val="minor"/>
      </rPr>
      <t>outlined in "H2 data_input" tab</t>
    </r>
  </si>
  <si>
    <r>
      <rPr>
        <sz val="11"/>
        <rFont val="Calibri"/>
        <family val="2"/>
        <scheme val="minor"/>
      </rPr>
      <t>Data mining sources (H2):</t>
    </r>
    <r>
      <rPr>
        <b/>
        <sz val="11"/>
        <color theme="1"/>
        <rFont val="Calibri"/>
        <family val="2"/>
        <scheme val="minor"/>
      </rPr>
      <t xml:space="preserve"> outlined in "H2 data_input" tab</t>
    </r>
  </si>
  <si>
    <r>
      <t xml:space="preserve">Methodological concept (H3) by: </t>
    </r>
    <r>
      <rPr>
        <b/>
        <sz val="11"/>
        <rFont val="Calibri"/>
        <family val="2"/>
        <scheme val="minor"/>
      </rPr>
      <t>Andriy Tyushka</t>
    </r>
    <r>
      <rPr>
        <sz val="11"/>
        <rFont val="Calibri"/>
        <family val="2"/>
        <scheme val="minor"/>
      </rPr>
      <t xml:space="preserve">, </t>
    </r>
    <r>
      <rPr>
        <sz val="11"/>
        <color theme="1"/>
        <rFont val="Calibri"/>
        <family val="2"/>
        <scheme val="minor"/>
      </rPr>
      <t>outlined in "H3 data_input" tab</t>
    </r>
  </si>
  <si>
    <r>
      <rPr>
        <sz val="11"/>
        <rFont val="Calibri"/>
        <family val="2"/>
        <scheme val="minor"/>
      </rPr>
      <t>Data mining sources (H3):</t>
    </r>
    <r>
      <rPr>
        <b/>
        <sz val="11"/>
        <color theme="1"/>
        <rFont val="Calibri"/>
        <family val="2"/>
        <scheme val="minor"/>
      </rPr>
      <t xml:space="preserve"> outlined in "H3 data_input" tab</t>
    </r>
  </si>
  <si>
    <r>
      <rPr>
        <sz val="11"/>
        <rFont val="Calibri"/>
        <family val="2"/>
        <scheme val="minor"/>
      </rPr>
      <t>Date of dta query</t>
    </r>
    <r>
      <rPr>
        <sz val="11"/>
        <color theme="1"/>
        <rFont val="Calibri"/>
        <family val="2"/>
        <scheme val="minor"/>
      </rPr>
      <t>:</t>
    </r>
    <r>
      <rPr>
        <b/>
        <sz val="11"/>
        <color theme="1"/>
        <rFont val="Calibri"/>
        <family val="2"/>
        <scheme val="minor"/>
      </rPr>
      <t xml:space="preserve"> 11.01.2017</t>
    </r>
  </si>
  <si>
    <r>
      <rPr>
        <i/>
        <sz val="11"/>
        <color theme="1"/>
        <rFont val="Calibri"/>
        <family val="2"/>
        <scheme val="minor"/>
      </rPr>
      <t xml:space="preserve">Data version: </t>
    </r>
    <r>
      <rPr>
        <b/>
        <i/>
        <sz val="11"/>
        <color theme="1"/>
        <rFont val="Calibri"/>
        <family val="2"/>
        <scheme val="minor"/>
      </rPr>
      <t>1.0</t>
    </r>
    <r>
      <rPr>
        <i/>
        <sz val="11"/>
        <color theme="1"/>
        <rFont val="Calibri"/>
        <family val="2"/>
        <scheme val="minor"/>
      </rPr>
      <t xml:space="preserve"> (August 2018)</t>
    </r>
  </si>
  <si>
    <r>
      <t xml:space="preserve">SPaSIO Project Datasets were created by Strategic Partnerships Group (SPG) in the framework of implementation of the </t>
    </r>
    <r>
      <rPr>
        <b/>
        <sz val="11"/>
        <color theme="1"/>
        <rFont val="Calibri"/>
        <family val="2"/>
        <scheme val="minor"/>
      </rPr>
      <t>SPaSIO</t>
    </r>
    <r>
      <rPr>
        <sz val="11"/>
        <rFont val="Calibri"/>
        <family val="2"/>
        <scheme val="minor"/>
      </rPr>
      <t xml:space="preserve"> (</t>
    </r>
    <r>
      <rPr>
        <b/>
        <i/>
        <sz val="11"/>
        <color theme="1"/>
        <rFont val="Calibri"/>
        <family val="2"/>
        <scheme val="minor"/>
      </rPr>
      <t>Strategic Partnership between a State and an International Organization: An Ideal Model)                Collaborative Research Project</t>
    </r>
  </si>
  <si>
    <r>
      <rPr>
        <sz val="11"/>
        <rFont val="Calibri"/>
        <family val="2"/>
        <scheme val="minor"/>
      </rPr>
      <t xml:space="preserve">Funding acknowledgement: </t>
    </r>
    <r>
      <rPr>
        <b/>
        <sz val="11"/>
        <color theme="1"/>
        <rFont val="Calibri"/>
        <family val="2"/>
        <scheme val="minor"/>
      </rPr>
      <t>The SPaSIO project received funding under the National Science Centre's                (Narodowe Centrum Nauki) grant no. UMO-2013/11/D/HS5/01260 (“SONATA 6”).</t>
    </r>
  </si>
  <si>
    <r>
      <t xml:space="preserve">Project implementation phase: </t>
    </r>
    <r>
      <rPr>
        <b/>
        <sz val="11"/>
        <color theme="1"/>
        <rFont val="Calibri"/>
        <family val="2"/>
        <scheme val="minor"/>
      </rPr>
      <t>August 2014 – August 2018</t>
    </r>
  </si>
  <si>
    <t>More information about the research team and the project itself can be found at www.spg.umk.pl.</t>
  </si>
  <si>
    <t>Dataset Contents:</t>
  </si>
  <si>
    <t>Salient issues: salience and proximity measurement</t>
  </si>
  <si>
    <r>
      <t>SPaSIO Project Datasets by </t>
    </r>
    <r>
      <rPr>
        <sz val="10"/>
        <color rgb="FF049CCF"/>
        <rFont val="Arial"/>
        <family val="2"/>
      </rPr>
      <t>SPaSIO Collaborative Research Project ('Strategic Partnerships between States and International Organizations)</t>
    </r>
    <r>
      <rPr>
        <sz val="10"/>
        <color rgb="FF464646"/>
        <rFont val="Arial"/>
        <family val="2"/>
      </rPr>
      <t> is licensed under a </t>
    </r>
    <r>
      <rPr>
        <sz val="10"/>
        <color rgb="FF049CCF"/>
        <rFont val="Arial"/>
        <family val="2"/>
      </rPr>
      <t>Creative Commons Attribution-NonCommercial 4.0 International License</t>
    </r>
    <r>
      <rPr>
        <sz val="10"/>
        <color rgb="FF464646"/>
        <rFont val="Arial"/>
        <family val="2"/>
      </rPr>
      <t>.</t>
    </r>
  </si>
  <si>
    <r>
      <rPr>
        <i/>
        <sz val="11"/>
        <rFont val="Calibri"/>
        <family val="2"/>
        <scheme val="minor"/>
      </rPr>
      <t>Author:</t>
    </r>
    <r>
      <rPr>
        <b/>
        <i/>
        <sz val="11"/>
        <color theme="1"/>
        <rFont val="Calibri"/>
        <family val="2"/>
        <scheme val="minor"/>
      </rPr>
      <t xml:space="preserve"> Andriy Tyushka</t>
    </r>
  </si>
  <si>
    <r>
      <rPr>
        <sz val="11"/>
        <color theme="1"/>
        <rFont val="Calibri"/>
        <family val="2"/>
        <scheme val="minor"/>
      </rPr>
      <t xml:space="preserve">Dataset: </t>
    </r>
    <r>
      <rPr>
        <b/>
        <sz val="11"/>
        <color theme="1"/>
        <rFont val="Calibri"/>
        <family val="2"/>
        <charset val="238"/>
        <scheme val="minor"/>
      </rPr>
      <t>SPaSIO/CAN-China/goals and roles convergence</t>
    </r>
  </si>
  <si>
    <r>
      <rPr>
        <sz val="11"/>
        <rFont val="Calibri"/>
        <family val="2"/>
        <scheme val="minor"/>
      </rPr>
      <t xml:space="preserve">Case: </t>
    </r>
    <r>
      <rPr>
        <b/>
        <sz val="11"/>
        <color theme="1"/>
        <rFont val="Calibri"/>
        <family val="2"/>
        <scheme val="minor"/>
      </rPr>
      <t>CAN-China</t>
    </r>
  </si>
  <si>
    <r>
      <rPr>
        <sz val="11"/>
        <rFont val="Calibri"/>
        <family val="2"/>
        <scheme val="minor"/>
      </rPr>
      <t xml:space="preserve">Timeframe (H2): </t>
    </r>
    <r>
      <rPr>
        <b/>
        <sz val="11"/>
        <color theme="1"/>
        <rFont val="Calibri"/>
        <family val="2"/>
        <scheme val="minor"/>
      </rPr>
      <t>2005-2015</t>
    </r>
  </si>
  <si>
    <r>
      <rPr>
        <sz val="11"/>
        <rFont val="Calibri"/>
        <family val="2"/>
        <scheme val="minor"/>
      </rPr>
      <t xml:space="preserve">Time series data intervals (H3): </t>
    </r>
    <r>
      <rPr>
        <b/>
        <sz val="11"/>
        <color theme="1"/>
        <rFont val="Calibri"/>
        <family val="2"/>
        <scheme val="minor"/>
      </rPr>
      <t>2000, 2005, 2015</t>
    </r>
  </si>
  <si>
    <t>Joint Commnique on PCCM revitalisation &amp; Non-paper on bilateral cooperation (CAN-developed prorgamme of political cooperation with China)</t>
  </si>
  <si>
    <t>Tables for SPSS</t>
  </si>
  <si>
    <t>DATA SOURCES:</t>
  </si>
  <si>
    <t>The reseach was based on wide variety of sources' type including: scholarly indices, writings and policy analyses; international databases; strategic unilateral documents; other unilateral documents; strategic partnership-founding documents; other bilateral documents; content of official websites of the institutions involved in foreign policy conduct.</t>
  </si>
  <si>
    <t>METODOLOGICAL ASSUMPTIONS:</t>
  </si>
  <si>
    <t>Our study of strategic roles convergence unfolds in two steps.</t>
  </si>
  <si>
    <t>Firstly, we enquire into parametric distance, or dissimilarity, of actors’ PIPR-metrical role profiles and measure it statistically (SPSS-based measure of Euclidean distance).</t>
  </si>
  <si>
    <t>Secondly, we perform the qualitative strategic narrative analysis of actors self-conceptions and their worldviews, which we eventually quantify by way of assigning the values from 1 (low convergence) through 2 (moderate convergence) to 3 (high convergence) to classify the level of roles convergence.</t>
  </si>
  <si>
    <t>PIPR analytical model consists of 4 elements: Power, Influence, Presence and strategic Relevance.</t>
  </si>
  <si>
    <t>In terms of type of Power it was assumed that all actors share the basic level of power: hard power. The other types were assigned to state/IO based on their characteristics and labelling captured in IR literature.</t>
  </si>
  <si>
    <t>In terms of status of Power instead of developing our own index, we rely on the calculations of Morales Ruvalcaba’s (2013) Index of World Power (Índice de Poder Mundial, IPM) and as well as theoretical advancements in assessing how to categorize states along the three dimensions of power status we propose: global actors (GAS), major regional actors (maRAS), and minor regional actors (miRAS). With regard to international organizations typology, we distinguish between the four following dimensions of status: global supranational strategic actor (GAIO-supra), global international strategic actor (GAIO-inter), major regional strategic actor (maRAIO-inter), and minor regional strategic actor (miRAIO-inter).</t>
  </si>
  <si>
    <t>We followed the same attitude while deadling with Influence: data inserted in that part of the model originated mainly from: CIA’s World Factbook,  World Bank Open Data and the SIPRI Military Expenditure Database.</t>
  </si>
  <si>
    <t>Geographical Presence were established based on actors' perceptions of their geographical location.</t>
  </si>
  <si>
    <t>4 dimensions of political Presence were established based on occurence of intentional actor's policy directed to increse its visibility on partner's territory. The assumption was made that in the case of IO, activities concerning selected member states would not be sufficient - only issues regarding the international organization treated as a whole were taken into account.</t>
  </si>
  <si>
    <t>For diplomatic Presence the establishment of diplomatic representation was decisive.</t>
  </si>
  <si>
    <t>For economical Presence whether the actor has been qualified for the first 10 trade partners of the other party.</t>
  </si>
  <si>
    <t>For socio-cultural Presence we search for mutual-understanding promoting initiatives.</t>
  </si>
  <si>
    <t>For military Presence to be proven there were needed cases of stationing (or staying for another purpose) of the actor's troops on the partner's sovereign territory.</t>
  </si>
  <si>
    <t>We quantitatively operationalized strategic Relevance of a given actor by means of a time-delineated bigram keyword search (‘[country/IO name]’+‘strategic’) for scholarly research production databased in EBSCO Academic Search Complete. The returned score (n-gram) denotes the scholarly saliency attributed to the given country’s or international organization’s geostrategic, geocultural, geoeconomical or geopolitical importance.</t>
  </si>
  <si>
    <r>
      <rPr>
        <b/>
        <sz val="11"/>
        <color theme="1"/>
        <rFont val="Calibri"/>
        <family val="2"/>
        <scheme val="minor"/>
      </rPr>
      <t>IO</t>
    </r>
    <r>
      <rPr>
        <sz val="11"/>
        <color theme="1"/>
        <rFont val="Calibri"/>
        <family val="2"/>
        <scheme val="minor"/>
      </rPr>
      <t xml:space="preserve"> </t>
    </r>
    <r>
      <rPr>
        <b/>
        <sz val="11"/>
        <color theme="1"/>
        <rFont val="Calibri"/>
        <family val="2"/>
        <scheme val="minor"/>
      </rPr>
      <t>int_role</t>
    </r>
    <r>
      <rPr>
        <sz val="11"/>
        <color theme="1"/>
        <rFont val="Calibri"/>
        <family val="2"/>
        <scheme val="minor"/>
      </rPr>
      <t xml:space="preserve"> cumulative index</t>
    </r>
  </si>
  <si>
    <r>
      <rPr>
        <b/>
        <sz val="11"/>
        <color theme="1"/>
        <rFont val="Calibri"/>
        <family val="2"/>
        <scheme val="minor"/>
      </rPr>
      <t>S int_role</t>
    </r>
    <r>
      <rPr>
        <sz val="11"/>
        <color theme="1"/>
        <rFont val="Calibri"/>
        <family val="2"/>
        <scheme val="minor"/>
      </rPr>
      <t xml:space="preserve"> cumulative index</t>
    </r>
  </si>
  <si>
    <r>
      <rPr>
        <b/>
        <sz val="11"/>
        <color theme="1"/>
        <rFont val="Calibri"/>
        <family val="2"/>
        <scheme val="minor"/>
      </rPr>
      <t>int_roles</t>
    </r>
    <r>
      <rPr>
        <sz val="11"/>
        <color theme="1"/>
        <rFont val="Calibri"/>
        <family val="2"/>
        <scheme val="minor"/>
      </rPr>
      <t xml:space="preserve"> proximity coefficient</t>
    </r>
  </si>
  <si>
    <r>
      <rPr>
        <b/>
        <sz val="11"/>
        <color theme="1"/>
        <rFont val="Calibri"/>
        <family val="2"/>
        <scheme val="minor"/>
      </rPr>
      <t>strat_narra</t>
    </r>
    <r>
      <rPr>
        <sz val="11"/>
        <color theme="1"/>
        <rFont val="Calibri"/>
        <family val="2"/>
        <scheme val="minor"/>
      </rPr>
      <t xml:space="preserve"> convergence scope</t>
    </r>
  </si>
  <si>
    <t>international peace and security (incl UN-led peacemaking and security cooperation)</t>
  </si>
  <si>
    <t>organized crime, terrorism, drugs and illicit narcotrafficking</t>
  </si>
  <si>
    <t>regional peace, security and stability</t>
  </si>
  <si>
    <t>ensuring the just balance of power and shift towards multipolar world order</t>
  </si>
  <si>
    <t>CAN-China cooperation dynamisation (incl. with ASEAN)</t>
  </si>
  <si>
    <t>CAN-Mercosur convergence</t>
  </si>
  <si>
    <t>China's 'peaceful reunification and one country, two systems' formula</t>
  </si>
  <si>
    <t>China's peaceful rise and international presence &amp; role enhancement</t>
  </si>
  <si>
    <t>CAN's international presence and role enhancement (incl in the Asia-Pacific realm)</t>
  </si>
  <si>
    <t>climate change and environmental challenges</t>
  </si>
  <si>
    <t>consolidation of democracy and the rule of law</t>
  </si>
  <si>
    <t>economic growth, foreign aid and development cooperation</t>
  </si>
  <si>
    <t>energy security</t>
  </si>
  <si>
    <t>inter-regional cooperation (incl South-South)</t>
  </si>
  <si>
    <t>peace and sustainable development</t>
  </si>
  <si>
    <t>(South-American) regional integration and infrastructure development</t>
  </si>
  <si>
    <t>socio-cultural development and diversity</t>
  </si>
  <si>
    <t>boosting CAN's international presence and role</t>
  </si>
  <si>
    <t>boosting China's international presence and role (incl. China's peaceful rise)</t>
  </si>
  <si>
    <t>CAN-China bilateral dialogue intensification</t>
  </si>
  <si>
    <t>world-order revision (boosting multipolarity, multilateralism, inter-regionalism, UN reform, more just and harmonious world)</t>
  </si>
  <si>
    <t>South-American regional integration</t>
  </si>
  <si>
    <t>CAN-Mercosur convergence &amp; integration</t>
  </si>
  <si>
    <t>sustainable (domestic) development and stability</t>
  </si>
  <si>
    <t>disarmament, arms control and non-proliferation</t>
  </si>
  <si>
    <t>fight against illicit drugs and narcotrafficking</t>
  </si>
  <si>
    <t>economic development and cooperation</t>
  </si>
  <si>
    <t>(South-Amerian &amp; Asia-Pacific) regional security and stability</t>
  </si>
  <si>
    <t>international cooperation</t>
  </si>
  <si>
    <t>international peace and security (incl UN-led peacekeeping)</t>
  </si>
  <si>
    <t>social development and welfare</t>
  </si>
  <si>
    <r>
      <rPr>
        <b/>
        <sz val="11"/>
        <color theme="1"/>
        <rFont val="Calibri"/>
        <family val="2"/>
        <scheme val="minor"/>
      </rPr>
      <t>15</t>
    </r>
    <r>
      <rPr>
        <sz val="11"/>
        <color theme="1"/>
        <rFont val="Calibri"/>
        <family val="2"/>
        <scheme val="minor"/>
      </rPr>
      <t xml:space="preserve"> goals in total</t>
    </r>
  </si>
  <si>
    <r>
      <rPr>
        <b/>
        <sz val="11"/>
        <color theme="1"/>
        <rFont val="Calibri"/>
        <family val="2"/>
        <scheme val="minor"/>
      </rPr>
      <t>5</t>
    </r>
    <r>
      <rPr>
        <sz val="11"/>
        <color theme="1"/>
        <rFont val="Calibri"/>
        <family val="2"/>
        <scheme val="minor"/>
      </rPr>
      <t xml:space="preserve"> overlapping</t>
    </r>
  </si>
  <si>
    <r>
      <rPr>
        <b/>
        <sz val="11"/>
        <color theme="1"/>
        <rFont val="Calibri"/>
        <family val="2"/>
        <scheme val="minor"/>
      </rPr>
      <t>7</t>
    </r>
    <r>
      <rPr>
        <sz val="11"/>
        <color theme="1"/>
        <rFont val="Calibri"/>
        <family val="2"/>
        <scheme val="minor"/>
      </rPr>
      <t xml:space="preserve"> complementary</t>
    </r>
  </si>
  <si>
    <t>The corpus of the sampled foreign-policy manifestos included unilateral and bilateral foreign-policy strategic documents of states and international organizations as follows:</t>
  </si>
  <si>
    <r>
      <t xml:space="preserve">a) </t>
    </r>
    <r>
      <rPr>
        <i/>
        <sz val="11"/>
        <rFont val="Calibri"/>
        <family val="2"/>
        <charset val="238"/>
      </rPr>
      <t xml:space="preserve">strategic bilateral documents </t>
    </r>
    <r>
      <rPr>
        <sz val="11"/>
        <rFont val="Calibri"/>
        <family val="2"/>
        <charset val="238"/>
      </rPr>
      <t xml:space="preserve">mainly consist of </t>
    </r>
    <r>
      <rPr>
        <i/>
        <sz val="11"/>
        <rFont val="Calibri"/>
        <family val="2"/>
        <charset val="238"/>
      </rPr>
      <t>(i)</t>
    </r>
    <r>
      <rPr>
        <sz val="11"/>
        <rFont val="Calibri"/>
        <family val="2"/>
        <charset val="238"/>
      </rPr>
      <t xml:space="preserve"> </t>
    </r>
    <r>
      <rPr>
        <i/>
        <sz val="11"/>
        <rFont val="Calibri"/>
        <family val="2"/>
        <charset val="238"/>
      </rPr>
      <t>partnership-founding documents</t>
    </r>
    <r>
      <rPr>
        <sz val="11"/>
        <rFont val="Calibri"/>
        <family val="2"/>
        <charset val="238"/>
      </rPr>
      <t xml:space="preserve"> (e.g. strategic partnership/partnership/cooperation declarations, strategic partnership/partnership/cooperation agreements, and subsequent manifesto extensions through annexes and amendments) and </t>
    </r>
    <r>
      <rPr>
        <i/>
        <sz val="11"/>
        <rFont val="Calibri"/>
        <family val="2"/>
        <charset val="238"/>
      </rPr>
      <t>(ii)</t>
    </r>
    <r>
      <rPr>
        <b/>
        <i/>
        <sz val="11"/>
        <rFont val="Calibri"/>
        <family val="2"/>
        <charset val="238"/>
      </rPr>
      <t xml:space="preserve"> </t>
    </r>
    <r>
      <rPr>
        <i/>
        <sz val="11"/>
        <rFont val="Calibri"/>
        <family val="2"/>
        <charset val="238"/>
      </rPr>
      <t>partnership-implementing documents</t>
    </r>
    <r>
      <rPr>
        <sz val="11"/>
        <rFont val="Calibri"/>
        <family val="2"/>
        <charset val="238"/>
      </rPr>
      <t xml:space="preserve"> (e.g. plans of action, agendas, roadmaps); </t>
    </r>
  </si>
  <si>
    <r>
      <t xml:space="preserve">b) </t>
    </r>
    <r>
      <rPr>
        <i/>
        <sz val="11"/>
        <rFont val="Calibri"/>
        <family val="2"/>
        <charset val="238"/>
      </rPr>
      <t>strategic unilateral documents</t>
    </r>
    <r>
      <rPr>
        <b/>
        <sz val="11"/>
        <rFont val="Calibri"/>
        <family val="2"/>
        <charset val="238"/>
      </rPr>
      <t xml:space="preserve"> </t>
    </r>
    <r>
      <rPr>
        <sz val="11"/>
        <rFont val="Calibri"/>
        <family val="2"/>
        <charset val="238"/>
      </rPr>
      <t>differ in type and scope in the context of individual states and international organizations; examples of states’ foreign-political manifestos include: exposés or annual speeches of foreign ministers, heads of state and government, governmental programmes, development or national security strategies, parliamentary solemn resolutions;</t>
    </r>
    <r>
      <rPr>
        <b/>
        <sz val="11"/>
        <rFont val="Calibri"/>
        <family val="2"/>
        <charset val="238"/>
      </rPr>
      <t xml:space="preserve"> </t>
    </r>
    <r>
      <rPr>
        <sz val="11"/>
        <rFont val="Calibri"/>
        <family val="2"/>
        <charset val="238"/>
      </rPr>
      <t>typical foreign-political manifestos of international organizations are first and foremost IO-founding documents (treaties, charters), security and foreign affairs strategies as well as other strategic plans (concepts), agendas, including white papers/blueprints and inaugural speeches of secretary-generals (or commensurate-post holders).</t>
    </r>
  </si>
  <si>
    <t>Content analysis and CAQDAS-based coding</t>
  </si>
  <si>
    <t>The sampling process involved the efforts in limiting the number of observations by selecting only those types of official documents, produced by states and international organizations, that have a programmatic – strategic – nature for foreign policy.</t>
  </si>
  <si>
    <t>The process of unitizing involved designation of sentences, parts thereof as well as merging of those into ‘quasi-sentences’ – units containing exactly one statement or message.</t>
  </si>
  <si>
    <t>The ‘sentences’ approach in unitizing also informed further primary analysis of the content-analytical output: we measured differently-sized length of codes (i.e. the number of words, in %, in relation to the given document’s entire text volume).</t>
  </si>
  <si>
    <t>The process of text coding itself was supported by the deployment of CAQDAS software, which facilitated and substantially reduced the costs of analysing large collections of text in different languages. We followed a supervised and bottom-up approach in automated (but not automatic) text analysis.</t>
  </si>
  <si>
    <t xml:space="preserve">Our coding followed the ‘in vivo’ technique – rather than being ruled by a codebook. </t>
  </si>
  <si>
    <t xml:space="preserve">The coding units, or categories, included at – the basic level of in vivo coding – ‘issue: ’, ‘standpoint:’, ‘objective: ’,  and ‘domains: ’ codes that, in the second stage, were grouped under the family categories, or super-codes, ‘STRATEGIC GOAL: ’ and ‘SALIENT ISSUE: ’ to rationalize and homogenize the codes corpus. </t>
  </si>
  <si>
    <t>We opted for computerized approach, i.e. the deployment of computer-assisted qualitative content analysis software. The chosen software for our CAQDAS is Atlas.ti, a platform that enables a meaningful descriptive and conceptual-level analysis of the text as well as primary data analysis of the content-analytical output.</t>
  </si>
  <si>
    <t>Salience analysis</t>
  </si>
  <si>
    <t>Our approach to salience analysis of foreign policy goals captures the two features of the notion in what it includes several indicators of salience: (1) reference order; (2) contingency (actual – not relative – significance estimate); (3) rank (priority) based on relative significance estimate; and (4) frequency. These are assessed based on the findings of qualitative and quantitative content (manifesto) analysis.</t>
  </si>
  <si>
    <t>Convergence analysis</t>
  </si>
  <si>
    <r>
      <t>Our measure of convergence is that of the extent to which actors share their foreign policy objectives, interests and priorities (</t>
    </r>
    <r>
      <rPr>
        <i/>
        <sz val="11"/>
        <color rgb="FF000000"/>
        <rFont val="Calibri"/>
        <family val="2"/>
        <charset val="238"/>
      </rPr>
      <t>sharedness</t>
    </r>
    <r>
      <rPr>
        <sz val="11"/>
        <rFont val="Calibri"/>
        <family val="2"/>
        <charset val="238"/>
      </rPr>
      <t xml:space="preserve">). </t>
    </r>
  </si>
  <si>
    <r>
      <t xml:space="preserve">Although spanning over a period of time, our analysis of convergence is not a time-series study, which examines change in similarity in distinct time sequences, but a study on </t>
    </r>
    <r>
      <rPr>
        <i/>
        <sz val="11"/>
        <rFont val="Calibri"/>
        <family val="2"/>
        <charset val="238"/>
      </rPr>
      <t>cumulative convergence</t>
    </r>
    <r>
      <rPr>
        <sz val="11"/>
        <rFont val="Calibri"/>
        <family val="2"/>
        <charset val="238"/>
      </rPr>
      <t xml:space="preserve">, i.e. an enquiry into the state (scope and degree) of similarity or dissimilarity in strategic goals or salient issues since the inception of the partnership till the most recent date in its relationship (the reference year of 2015). </t>
    </r>
  </si>
  <si>
    <r>
      <t xml:space="preserve">The </t>
    </r>
    <r>
      <rPr>
        <i/>
        <sz val="11"/>
        <rFont val="Calibri"/>
        <family val="2"/>
        <charset val="238"/>
      </rPr>
      <t>scope</t>
    </r>
    <r>
      <rPr>
        <sz val="11"/>
        <rFont val="Calibri"/>
        <family val="2"/>
        <charset val="238"/>
      </rPr>
      <t xml:space="preserve"> </t>
    </r>
    <r>
      <rPr>
        <i/>
        <sz val="11"/>
        <rFont val="Calibri"/>
        <family val="2"/>
        <charset val="238"/>
      </rPr>
      <t>of convergence</t>
    </r>
    <r>
      <rPr>
        <sz val="11"/>
        <rFont val="Calibri"/>
        <family val="2"/>
        <charset val="238"/>
      </rPr>
      <t xml:space="preserve"> is estimated as a ratio between overlapping/complementary/competing or compatible foreign-policy strategic goals and salient issues (based on the </t>
    </r>
    <r>
      <rPr>
        <i/>
        <sz val="11"/>
        <rFont val="Calibri"/>
        <family val="2"/>
        <charset val="238"/>
      </rPr>
      <t xml:space="preserve">Atlas.ti </t>
    </r>
    <r>
      <rPr>
        <sz val="11"/>
        <rFont val="Calibri"/>
        <family val="2"/>
        <charset val="238"/>
      </rPr>
      <t xml:space="preserve">output matrix):  </t>
    </r>
    <r>
      <rPr>
        <i/>
        <sz val="11"/>
        <rFont val="Calibri"/>
        <family val="2"/>
        <charset val="238"/>
      </rPr>
      <t>Scope of convergence = Sum (Qty overlapping items/Qty all items + Qty complementary items/Qty all items * 0.5) – (Qty competing or compatible items/Qty all items)</t>
    </r>
    <r>
      <rPr>
        <sz val="11"/>
        <rFont val="Calibri"/>
        <family val="2"/>
        <charset val="238"/>
      </rPr>
      <t>.</t>
    </r>
  </si>
  <si>
    <r>
      <t xml:space="preserve">The </t>
    </r>
    <r>
      <rPr>
        <i/>
        <sz val="11"/>
        <rFont val="Calibri"/>
        <family val="2"/>
        <charset val="238"/>
      </rPr>
      <t>degree of convergence</t>
    </r>
    <r>
      <rPr>
        <sz val="11"/>
        <rFont val="Calibri"/>
        <family val="2"/>
        <charset val="238"/>
      </rPr>
      <t xml:space="preserve"> is measured as a </t>
    </r>
    <r>
      <rPr>
        <sz val="11"/>
        <color rgb="FF000000"/>
        <rFont val="Calibri"/>
        <family val="2"/>
        <charset val="238"/>
      </rPr>
      <t xml:space="preserve">degree of proximity (similarity) between actors’ strategic foreign-policy goals and salient issues </t>
    </r>
    <r>
      <rPr>
        <sz val="11"/>
        <rFont val="Calibri"/>
        <family val="2"/>
        <charset val="238"/>
      </rPr>
      <t>(</t>
    </r>
    <r>
      <rPr>
        <i/>
        <sz val="11"/>
        <rFont val="Calibri"/>
        <family val="2"/>
        <charset val="238"/>
      </rPr>
      <t>SPSS-</t>
    </r>
    <r>
      <rPr>
        <sz val="11"/>
        <rFont val="Calibri"/>
        <family val="2"/>
        <charset val="238"/>
      </rPr>
      <t xml:space="preserve">estimated distance measure based on Pearson’s correlation coefficient, </t>
    </r>
    <r>
      <rPr>
        <i/>
        <sz val="11"/>
        <rFont val="Calibri"/>
        <family val="2"/>
        <charset val="238"/>
      </rPr>
      <t xml:space="preserve">r, </t>
    </r>
    <r>
      <rPr>
        <sz val="11"/>
        <rFont val="Calibri"/>
        <family val="2"/>
        <charset val="238"/>
      </rPr>
      <t>that can range from –1 through 0 to 1, with the zero-value signaling that the studied variables are uncorrelated)</t>
    </r>
  </si>
  <si>
    <r>
      <t xml:space="preserve">For the purpose of statistically-confirmed inferencing, we set the confidence intervals (CI) on </t>
    </r>
    <r>
      <rPr>
        <i/>
        <sz val="11"/>
        <rFont val="Calibri"/>
        <family val="2"/>
        <charset val="238"/>
      </rPr>
      <t xml:space="preserve">r </t>
    </r>
    <r>
      <rPr>
        <sz val="11"/>
        <rFont val="Calibri"/>
        <family val="2"/>
        <charset val="238"/>
      </rPr>
      <t xml:space="preserve">and </t>
    </r>
    <r>
      <rPr>
        <i/>
        <sz val="11"/>
        <rFont val="Calibri"/>
        <family val="2"/>
        <charset val="238"/>
      </rPr>
      <t>p</t>
    </r>
    <r>
      <rPr>
        <sz val="11"/>
        <rFont val="Calibri"/>
        <family val="2"/>
        <charset val="238"/>
      </rPr>
      <t xml:space="preserve"> values at 0.95 (</t>
    </r>
    <r>
      <rPr>
        <sz val="11"/>
        <color rgb="FF000000"/>
        <rFont val="Calibri"/>
        <family val="2"/>
        <charset val="238"/>
      </rPr>
      <t>i.e. 95% probability)</t>
    </r>
    <r>
      <rPr>
        <sz val="11"/>
        <rFont val="Calibri"/>
        <family val="2"/>
        <charset val="238"/>
      </rPr>
      <t xml:space="preserve"> and 0.05, respectively.</t>
    </r>
  </si>
  <si>
    <t>We measured the correlation between units found in individual state’ and international organization’ unilateral manifestos (the original ‘degree of proximity’ indicator) as well as each of those two as compared to the units found in bilateral manifestos (the ‘adjusted degree of proximity’, a compound mean value of two individual measure outputs).</t>
  </si>
  <si>
    <r>
      <t xml:space="preserve">The </t>
    </r>
    <r>
      <rPr>
        <i/>
        <sz val="11"/>
        <rFont val="Calibri"/>
        <family val="2"/>
        <charset val="238"/>
      </rPr>
      <t>direction of convergence</t>
    </r>
    <r>
      <rPr>
        <sz val="11"/>
        <rFont val="Calibri"/>
        <family val="2"/>
        <charset val="238"/>
      </rPr>
      <t xml:space="preserve"> is measured as a vector of correlation between items analyzed in a dyadic set of unilateral documents produced by states and international organizations (</t>
    </r>
    <r>
      <rPr>
        <i/>
        <sz val="11"/>
        <rFont val="Calibri"/>
        <family val="2"/>
        <charset val="238"/>
      </rPr>
      <t>SPSS-</t>
    </r>
    <r>
      <rPr>
        <sz val="11"/>
        <rFont val="Calibri"/>
        <family val="2"/>
        <charset val="238"/>
      </rPr>
      <t xml:space="preserve">estimated Kendall tau-b coefficient, </t>
    </r>
    <r>
      <rPr>
        <i/>
        <sz val="11"/>
        <rFont val="Symbol"/>
        <family val="1"/>
        <charset val="2"/>
      </rPr>
      <t>t</t>
    </r>
    <r>
      <rPr>
        <i/>
        <vertAlign val="subscript"/>
        <sz val="11"/>
        <rFont val="Calibri"/>
        <family val="2"/>
        <charset val="238"/>
      </rPr>
      <t>b</t>
    </r>
    <r>
      <rPr>
        <sz val="11"/>
        <rFont val="Calibri"/>
        <family val="2"/>
        <charset val="238"/>
      </rPr>
      <t>).</t>
    </r>
  </si>
  <si>
    <t>The Kendall correlation allows us to establish whether the ranks of items identified in two sets of foreign-policy manifestos are similar, with the main idea being that greater similarity in relative position of the observations within the variable (i.e. ranks: 1st, 2nd, 3rd, etc.) between states’ and international organizations’ goals (and, respectively, issues) will result in a value greater than zero and up to 1, whereas the greater dissimilarity will tend towards zero and up to –1 (denoting completely diverging directions of correlation).</t>
  </si>
  <si>
    <r>
      <t xml:space="preserve">qty all </t>
    </r>
    <r>
      <rPr>
        <b/>
        <sz val="11"/>
        <color theme="1"/>
        <rFont val="Calibri"/>
        <family val="2"/>
        <scheme val="minor"/>
      </rPr>
      <t>goals</t>
    </r>
  </si>
  <si>
    <r>
      <t xml:space="preserve">goals proximity, Pearson correlation coeff for </t>
    </r>
    <r>
      <rPr>
        <b/>
        <sz val="11"/>
        <color theme="1"/>
        <rFont val="Calibri"/>
        <family val="2"/>
        <scheme val="minor"/>
      </rPr>
      <t>S : IO</t>
    </r>
    <r>
      <rPr>
        <sz val="11"/>
        <color theme="1"/>
        <rFont val="Calibri"/>
        <family val="2"/>
        <scheme val="minor"/>
      </rPr>
      <t xml:space="preserve"> pair</t>
    </r>
  </si>
  <si>
    <r>
      <t xml:space="preserve">goals proximity, Pearson correlation coeff for </t>
    </r>
    <r>
      <rPr>
        <b/>
        <sz val="11"/>
        <color theme="1"/>
        <rFont val="Calibri"/>
        <family val="2"/>
        <scheme val="minor"/>
      </rPr>
      <t>S : S-IO</t>
    </r>
    <r>
      <rPr>
        <sz val="11"/>
        <color theme="1"/>
        <rFont val="Calibri"/>
        <family val="2"/>
        <scheme val="minor"/>
      </rPr>
      <t xml:space="preserve"> pair</t>
    </r>
  </si>
  <si>
    <r>
      <t xml:space="preserve">goals proximity, Pearson correlation coeff for </t>
    </r>
    <r>
      <rPr>
        <b/>
        <sz val="11"/>
        <color theme="1"/>
        <rFont val="Calibri"/>
        <family val="2"/>
        <scheme val="minor"/>
      </rPr>
      <t>IO : S-IO</t>
    </r>
    <r>
      <rPr>
        <sz val="11"/>
        <color theme="1"/>
        <rFont val="Calibri"/>
        <family val="2"/>
        <scheme val="minor"/>
      </rPr>
      <t xml:space="preserve"> pair</t>
    </r>
  </si>
  <si>
    <r>
      <t xml:space="preserve">qty all </t>
    </r>
    <r>
      <rPr>
        <b/>
        <sz val="11"/>
        <color theme="1"/>
        <rFont val="Calibri"/>
        <family val="2"/>
        <scheme val="minor"/>
      </rPr>
      <t>issues</t>
    </r>
  </si>
  <si>
    <r>
      <t xml:space="preserve">salient issue proximity, Pearson correlation coeff for </t>
    </r>
    <r>
      <rPr>
        <b/>
        <sz val="11"/>
        <color theme="1"/>
        <rFont val="Calibri"/>
        <family val="2"/>
        <scheme val="minor"/>
      </rPr>
      <t>S : IO</t>
    </r>
    <r>
      <rPr>
        <sz val="11"/>
        <color theme="1"/>
        <rFont val="Calibri"/>
        <family val="2"/>
        <scheme val="minor"/>
      </rPr>
      <t xml:space="preserve"> pair</t>
    </r>
  </si>
  <si>
    <r>
      <t xml:space="preserve">salient issue proximity, Pearson correlation coeff for </t>
    </r>
    <r>
      <rPr>
        <b/>
        <sz val="11"/>
        <color theme="1"/>
        <rFont val="Calibri"/>
        <family val="2"/>
        <scheme val="minor"/>
      </rPr>
      <t>S : S-IO</t>
    </r>
    <r>
      <rPr>
        <sz val="11"/>
        <color theme="1"/>
        <rFont val="Calibri"/>
        <family val="2"/>
        <scheme val="minor"/>
      </rPr>
      <t xml:space="preserve"> pair</t>
    </r>
  </si>
  <si>
    <r>
      <t xml:space="preserve">salient issue proximity, Pearson correlation coeff for </t>
    </r>
    <r>
      <rPr>
        <b/>
        <sz val="11"/>
        <color theme="1"/>
        <rFont val="Calibri"/>
        <family val="2"/>
        <scheme val="minor"/>
      </rPr>
      <t>IO : S-IO</t>
    </r>
    <r>
      <rPr>
        <sz val="11"/>
        <color theme="1"/>
        <rFont val="Calibri"/>
        <family val="2"/>
        <scheme val="minor"/>
      </rPr>
      <t xml:space="preserve"> pair</t>
    </r>
  </si>
  <si>
    <r>
      <rPr>
        <i/>
        <sz val="11"/>
        <rFont val="Calibri"/>
        <family val="2"/>
        <scheme val="minor"/>
      </rPr>
      <t>Editors:</t>
    </r>
    <r>
      <rPr>
        <b/>
        <i/>
        <sz val="11"/>
        <color theme="1"/>
        <rFont val="Calibri"/>
        <family val="2"/>
        <scheme val="minor"/>
      </rPr>
      <t xml:space="preserve"> Andriy Tyushka and Lucyna Czechowska</t>
    </r>
  </si>
  <si>
    <t>Strategic bilateral documents, 2000–2015</t>
  </si>
  <si>
    <t>CAN’s strategic documents, 1999–2015</t>
  </si>
  <si>
    <t>China’s strategic documents, 2000–2015</t>
  </si>
  <si>
    <r>
      <t xml:space="preserve">CAN-China. (2000, March 30). </t>
    </r>
    <r>
      <rPr>
        <i/>
        <sz val="11"/>
        <color rgb="FF000000"/>
        <rFont val="Calibri"/>
        <family val="2"/>
        <scheme val="minor"/>
      </rPr>
      <t>Acuerdo para el establecimiento de un mecanismo de consulta política y cooperación entre la Comunidad Andina y la República Popular China</t>
    </r>
    <r>
      <rPr>
        <sz val="11"/>
        <color rgb="FF000000"/>
        <rFont val="Calibri"/>
        <family val="2"/>
        <scheme val="minor"/>
      </rPr>
      <t xml:space="preserve"> (SG/di341). Beijing. Retrieved on September 4, 2018 from http://intranet.comunidadandina.org/Documentos/DInformativos/SGdi341.doc</t>
    </r>
  </si>
  <si>
    <r>
      <t xml:space="preserve">CAN-China. (2002, October 21). </t>
    </r>
    <r>
      <rPr>
        <i/>
        <sz val="11"/>
        <color rgb="FF000000"/>
        <rFont val="Calibri"/>
        <family val="2"/>
        <scheme val="minor"/>
      </rPr>
      <t>Comunicado Conjunto de la I Reunión CAN-República China</t>
    </r>
    <r>
      <rPr>
        <sz val="11"/>
        <color rgb="FF000000"/>
        <rFont val="Calibri"/>
        <family val="2"/>
        <scheme val="minor"/>
      </rPr>
      <t>. Bogotá. Retrieved on September 4, 2018 from http://www.comunidadandina.org/documentos/actas/com21-10-02.htm</t>
    </r>
  </si>
  <si>
    <r>
      <t xml:space="preserve">CAN-China. (2004, September 6). </t>
    </r>
    <r>
      <rPr>
        <i/>
        <sz val="11"/>
        <color rgb="FF000000"/>
        <rFont val="Calibri"/>
        <family val="2"/>
        <scheme val="minor"/>
      </rPr>
      <t>Comunicado Conjunto de la II Reunión CAN-República China</t>
    </r>
    <r>
      <rPr>
        <sz val="11"/>
        <color rgb="FF000000"/>
        <rFont val="Calibri"/>
        <family val="2"/>
        <scheme val="minor"/>
      </rPr>
      <t>. Beijing. Retrieved on September 4, 2018 from http://www.comunidadandina.org/Prensa.aspx?id=1398&amp;accion=detalle&amp;cat=NP&amp;title=comunicado-de-prensa-conjunto-de-la-ii-reunion-de-consulta-entre-la-republica-popular-china-y-la-comunidad-andina</t>
    </r>
  </si>
  <si>
    <r>
      <t xml:space="preserve">CAN-China. (2005a, February 27). </t>
    </r>
    <r>
      <rPr>
        <i/>
        <sz val="11"/>
        <color rgb="FF000000"/>
        <rFont val="Calibri"/>
        <family val="2"/>
        <scheme val="minor"/>
      </rPr>
      <t>Comunicado de Prensa Conjunto de la Reunión del Consejo Andino de Ministros de Relaciones Exteriores con el Vicepresidente de la República Popular China</t>
    </r>
    <r>
      <rPr>
        <sz val="11"/>
        <color rgb="FF000000"/>
        <rFont val="Calibri"/>
        <family val="2"/>
        <scheme val="minor"/>
      </rPr>
      <t>. Lima. Retrieved on September 4, 2018 from http://www.comunidadandina.org/Prensa.aspx?id=1573&amp;accion=detalle&amp;cat=NP&amp;title=comunicado-de-prensa-conjunto-de-la-reunion-del-consejo-andino-de-ministros-de-relaciones-exteriores-con-el-vicepresidente-de-la-republica-popular-china</t>
    </r>
  </si>
  <si>
    <r>
      <t xml:space="preserve">CAN-China. (2005b, October 27). </t>
    </r>
    <r>
      <rPr>
        <i/>
        <sz val="11"/>
        <color rgb="FF000000"/>
        <rFont val="Calibri"/>
        <family val="2"/>
        <scheme val="minor"/>
      </rPr>
      <t>Hacia un Programa de Cooperación Comunidad Andina – República Popular China</t>
    </r>
    <r>
      <rPr>
        <sz val="11"/>
        <color rgb="FF000000"/>
        <rFont val="Calibri"/>
        <family val="2"/>
        <scheme val="minor"/>
      </rPr>
      <t xml:space="preserve"> (</t>
    </r>
    <r>
      <rPr>
        <i/>
        <sz val="11"/>
        <color rgb="FF000000"/>
        <rFont val="Calibri"/>
        <family val="2"/>
        <scheme val="minor"/>
      </rPr>
      <t>Documento de Trabajo SG/di774)</t>
    </r>
    <r>
      <rPr>
        <sz val="11"/>
        <color rgb="FF000000"/>
        <rFont val="Calibri"/>
        <family val="2"/>
        <scheme val="minor"/>
      </rPr>
      <t>. Caracas. Retrieved on September 4, 2018 from http://intranet.comunidadandina.org/Documentos/DInformativos/SGdi774.doc</t>
    </r>
  </si>
  <si>
    <r>
      <t xml:space="preserve">CAN-China. (2006, September 19). </t>
    </r>
    <r>
      <rPr>
        <i/>
        <sz val="11"/>
        <color rgb="FF000000"/>
        <rFont val="Calibri"/>
        <family val="2"/>
        <scheme val="minor"/>
      </rPr>
      <t>Nota de prensa: CAN y China impulsarán reactivación del Mecanismo de consulta política y cooperación</t>
    </r>
    <r>
      <rPr>
        <sz val="11"/>
        <color rgb="FF000000"/>
        <rFont val="Calibri"/>
        <family val="2"/>
        <scheme val="minor"/>
      </rPr>
      <t>. Lima. Retrieved on September 4, 2018 from http://www.comunidadandina.org/Prensa.aspx?id=1997&amp;accion=detalle&amp;cat=NP&amp;title=can-y-china-impulsaran-reactivacion-del-mecanismo-de-consulta-politica-y-cooperacion</t>
    </r>
  </si>
  <si>
    <r>
      <t>Acuerdo de Integración Subregional Andino</t>
    </r>
    <r>
      <rPr>
        <sz val="11"/>
        <color rgb="FF000000"/>
        <rFont val="Calibri"/>
        <family val="2"/>
        <scheme val="minor"/>
      </rPr>
      <t xml:space="preserve"> (</t>
    </r>
    <r>
      <rPr>
        <i/>
        <sz val="11"/>
        <color rgb="FF000000"/>
        <rFont val="Calibri"/>
        <family val="2"/>
        <scheme val="minor"/>
      </rPr>
      <t>Acuerdo de Cartagena</t>
    </r>
    <r>
      <rPr>
        <sz val="11"/>
        <color rgb="FF000000"/>
        <rFont val="Calibri"/>
        <family val="2"/>
        <scheme val="minor"/>
      </rPr>
      <t>) (</t>
    </r>
    <r>
      <rPr>
        <i/>
        <sz val="11"/>
        <color rgb="FF000000"/>
        <rFont val="Calibri"/>
        <family val="2"/>
        <scheme val="minor"/>
      </rPr>
      <t>Decisión 563</t>
    </r>
    <r>
      <rPr>
        <sz val="11"/>
        <color rgb="FF000000"/>
        <rFont val="Calibri"/>
        <family val="2"/>
        <scheme val="minor"/>
      </rPr>
      <t>). (1969, May 26). Cartagena. Retrieved on September 4, 2018 from http://intranet.comunidadandina.org/Documentos/DBasicos/DBasico1.doc</t>
    </r>
  </si>
  <si>
    <r>
      <t xml:space="preserve">Consejo Andino de Ministros de Relaciones Exteriores (CAMRE). (1999, May 25). </t>
    </r>
    <r>
      <rPr>
        <i/>
        <sz val="11"/>
        <color rgb="FF000000"/>
        <rFont val="Calibri"/>
        <family val="2"/>
        <scheme val="minor"/>
      </rPr>
      <t>Lineamientos de la Política Exterior Común</t>
    </r>
    <r>
      <rPr>
        <sz val="11"/>
        <color rgb="FF000000"/>
        <rFont val="Calibri"/>
        <family val="2"/>
        <scheme val="minor"/>
      </rPr>
      <t xml:space="preserve"> (</t>
    </r>
    <r>
      <rPr>
        <i/>
        <sz val="11"/>
        <color rgb="FF000000"/>
        <rFont val="Calibri"/>
        <family val="2"/>
        <scheme val="minor"/>
      </rPr>
      <t>Decisión 458</t>
    </r>
    <r>
      <rPr>
        <sz val="11"/>
        <color rgb="FF000000"/>
        <rFont val="Calibri"/>
        <family val="2"/>
        <scheme val="minor"/>
      </rPr>
      <t>). Cartagena. Retrieved on September 4, 2018 from http://intranet.comunidadandina.org/Documentos/decisiones/DEC458.doc</t>
    </r>
  </si>
  <si>
    <r>
      <t>Consejo Andino de Ministros de Relaciones Exteriores (CAMRE). (2000a, February 3). </t>
    </r>
    <r>
      <rPr>
        <i/>
        <sz val="11"/>
        <color rgb="FF000000"/>
        <rFont val="Calibri"/>
        <family val="2"/>
        <scheme val="minor"/>
      </rPr>
      <t xml:space="preserve">Directiva </t>
    </r>
    <r>
      <rPr>
        <sz val="11"/>
        <color rgb="FF000000"/>
        <rFont val="Calibri"/>
        <family val="2"/>
        <scheme val="minor"/>
      </rPr>
      <t>Nº</t>
    </r>
    <r>
      <rPr>
        <i/>
        <sz val="11"/>
        <color rgb="FF000000"/>
        <rFont val="Calibri"/>
        <family val="2"/>
        <scheme val="minor"/>
      </rPr>
      <t>1 sobre Política Exterior Común (Decisión 475)</t>
    </r>
    <r>
      <rPr>
        <sz val="11"/>
        <color rgb="FF000000"/>
        <rFont val="Calibri"/>
        <family val="2"/>
        <scheme val="minor"/>
      </rPr>
      <t xml:space="preserve">. </t>
    </r>
    <r>
      <rPr>
        <i/>
        <sz val="11"/>
        <color rgb="FF000000"/>
        <rFont val="Calibri"/>
        <family val="2"/>
        <scheme val="minor"/>
      </rPr>
      <t>Gaceta Oficial No.5</t>
    </r>
    <r>
      <rPr>
        <sz val="11"/>
        <color rgb="FF000000"/>
        <rFont val="Calibri"/>
        <family val="2"/>
        <scheme val="minor"/>
      </rPr>
      <t>. Retrieved on September 4, 2018 from http://www.sice.oas.org/Trade/Junac/decisiones/dec475s.asp</t>
    </r>
  </si>
  <si>
    <r>
      <t>Consejo Andino de Ministros de Relaciones Exteriores (CAMRE). (2000b, April 26). </t>
    </r>
    <r>
      <rPr>
        <i/>
        <sz val="11"/>
        <color rgb="FF000000"/>
        <rFont val="Calibri"/>
        <family val="2"/>
        <scheme val="minor"/>
      </rPr>
      <t xml:space="preserve">Seguimiento de la Política Exterior Común (Decisión 476). Lima. </t>
    </r>
    <r>
      <rPr>
        <sz val="11"/>
        <color rgb="FF000000"/>
        <rFont val="Calibri"/>
        <family val="2"/>
        <scheme val="minor"/>
      </rPr>
      <t xml:space="preserve">Retrieved on September 4, 2018 from </t>
    </r>
    <r>
      <rPr>
        <i/>
        <sz val="11"/>
        <color rgb="FF000000"/>
        <rFont val="Calibri"/>
        <family val="2"/>
        <scheme val="minor"/>
      </rPr>
      <t xml:space="preserve"> </t>
    </r>
    <r>
      <rPr>
        <sz val="11"/>
        <color rgb="FF000000"/>
        <rFont val="Calibri"/>
        <family val="2"/>
        <scheme val="minor"/>
      </rPr>
      <t>http://intranet.comunidadandina.org/Documentos/gacetas/Gace559.PDF</t>
    </r>
  </si>
  <si>
    <r>
      <t xml:space="preserve">Consejo Presidencial Andino. (2000, June 9–10). </t>
    </r>
    <r>
      <rPr>
        <i/>
        <sz val="11"/>
        <color rgb="FF000000"/>
        <rFont val="Calibri"/>
        <family val="2"/>
        <scheme val="minor"/>
      </rPr>
      <t>Decimosegunda Reunión del Consejo Presidencial Andino</t>
    </r>
    <r>
      <rPr>
        <sz val="11"/>
        <color rgb="FF000000"/>
        <rFont val="Calibri"/>
        <family val="2"/>
        <scheme val="minor"/>
      </rPr>
      <t xml:space="preserve"> (</t>
    </r>
    <r>
      <rPr>
        <i/>
        <sz val="11"/>
        <color rgb="FF000000"/>
        <rFont val="Calibri"/>
        <family val="2"/>
        <scheme val="minor"/>
      </rPr>
      <t>Acta de Lima</t>
    </r>
    <r>
      <rPr>
        <sz val="11"/>
        <color rgb="FF000000"/>
        <rFont val="Calibri"/>
        <family val="2"/>
        <scheme val="minor"/>
      </rPr>
      <t>). Lima. Retrieved on September 4, 2018 from http://intranet.comunidadandina.org/Documentos/Presidencial/CP_12.doc</t>
    </r>
  </si>
  <si>
    <r>
      <t xml:space="preserve">Consejo Andino de Ministros de Relaciones Exteriores (CAMRE). (2001, June 22). </t>
    </r>
    <r>
      <rPr>
        <i/>
        <sz val="11"/>
        <color rgb="FF000000"/>
        <rFont val="Calibri"/>
        <family val="2"/>
        <scheme val="minor"/>
      </rPr>
      <t xml:space="preserve">Actualización de la Directiva Nº 1 sobre formulación y ejecución de la Política. Exterior Común (Decisión 499). Valencia. </t>
    </r>
    <r>
      <rPr>
        <sz val="11"/>
        <color rgb="FF000000"/>
        <rFont val="Calibri"/>
        <family val="2"/>
        <scheme val="minor"/>
      </rPr>
      <t xml:space="preserve">Retrieved on September 4, 2018 from </t>
    </r>
    <r>
      <rPr>
        <i/>
        <sz val="11"/>
        <color rgb="FF000000"/>
        <rFont val="Calibri"/>
        <family val="2"/>
        <scheme val="minor"/>
      </rPr>
      <t xml:space="preserve"> http://intranet.comunidadandina.org/documentos/Gacetas/gace680.pdf</t>
    </r>
  </si>
  <si>
    <r>
      <t xml:space="preserve">Consejo Presidencial Andino. (2001a, June 23–24). </t>
    </r>
    <r>
      <rPr>
        <i/>
        <sz val="11"/>
        <color rgb="FF000000"/>
        <rFont val="Calibri"/>
        <family val="2"/>
        <scheme val="minor"/>
      </rPr>
      <t xml:space="preserve">Decimotercera Reunión del Consejo Presidencial Andino </t>
    </r>
    <r>
      <rPr>
        <sz val="11"/>
        <color rgb="FF000000"/>
        <rFont val="Calibri"/>
        <family val="2"/>
        <scheme val="minor"/>
      </rPr>
      <t>(</t>
    </r>
    <r>
      <rPr>
        <i/>
        <sz val="11"/>
        <color rgb="FF000000"/>
        <rFont val="Calibri"/>
        <family val="2"/>
        <scheme val="minor"/>
      </rPr>
      <t>Acta de Carabobo</t>
    </r>
    <r>
      <rPr>
        <sz val="11"/>
        <color rgb="FF000000"/>
        <rFont val="Calibri"/>
        <family val="2"/>
        <scheme val="minor"/>
      </rPr>
      <t>). Valencia. Retrieved on September 4, 2018 from http://www.sice.oas.org/Trade/Junac/XIIIacta_s.asp</t>
    </r>
  </si>
  <si>
    <r>
      <t xml:space="preserve">Consejo Presidencial Andino. (2001b, July 28–29). </t>
    </r>
    <r>
      <rPr>
        <i/>
        <sz val="11"/>
        <color rgb="FF000000"/>
        <rFont val="Calibri"/>
        <family val="2"/>
        <scheme val="minor"/>
      </rPr>
      <t>Reunión Extraordinaria del Consejo Presidencial Andino – Declaración de Machu Picchu sobre la Democracia, los Derechos de los Pueblos Indígenas y la Lucha contra la Pobreza</t>
    </r>
    <r>
      <rPr>
        <sz val="11"/>
        <color rgb="FF000000"/>
        <rFont val="Calibri"/>
        <family val="2"/>
        <scheme val="minor"/>
      </rPr>
      <t xml:space="preserve"> (</t>
    </r>
    <r>
      <rPr>
        <i/>
        <sz val="11"/>
        <color rgb="FF000000"/>
        <rFont val="Calibri"/>
        <family val="2"/>
        <scheme val="minor"/>
      </rPr>
      <t>Declaracion de Machu Picchu</t>
    </r>
    <r>
      <rPr>
        <sz val="11"/>
        <color rgb="FF000000"/>
        <rFont val="Calibri"/>
        <family val="2"/>
        <scheme val="minor"/>
      </rPr>
      <t>). Lima-Machu Picchu. Retrieved on September 4, 2018 from http://www.sice.oas.org/Trade/Junac/MachuPicchu_s.asp</t>
    </r>
  </si>
  <si>
    <r>
      <t xml:space="preserve">Secretaría General de la Comunidad Andina (SGCAN). (2001, July 13). </t>
    </r>
    <r>
      <rPr>
        <i/>
        <sz val="11"/>
        <color rgb="FF000000"/>
        <rFont val="Calibri"/>
        <family val="2"/>
        <scheme val="minor"/>
      </rPr>
      <t>Criterios y pautas para la formulación y ejecución de la Política Exterior Común </t>
    </r>
    <r>
      <rPr>
        <sz val="11"/>
        <color rgb="FF000000"/>
        <rFont val="Calibri"/>
        <family val="2"/>
        <scheme val="minor"/>
      </rPr>
      <t>(</t>
    </r>
    <r>
      <rPr>
        <i/>
        <sz val="11"/>
        <color rgb="FF000000"/>
        <rFont val="Calibri"/>
        <family val="2"/>
        <scheme val="minor"/>
      </rPr>
      <t>Texto unificado de la Directiva No. 1 de la Política Exterior Común</t>
    </r>
    <r>
      <rPr>
        <sz val="11"/>
        <color rgb="FF000000"/>
        <rFont val="Calibri"/>
        <family val="2"/>
        <scheme val="minor"/>
      </rPr>
      <t>) (</t>
    </r>
    <r>
      <rPr>
        <i/>
        <sz val="11"/>
        <color rgb="FF000000"/>
        <rFont val="Calibri"/>
        <family val="2"/>
        <scheme val="minor"/>
      </rPr>
      <t>Resolución 528</t>
    </r>
    <r>
      <rPr>
        <sz val="11"/>
        <color rgb="FF000000"/>
        <rFont val="Calibri"/>
        <family val="2"/>
        <scheme val="minor"/>
      </rPr>
      <t>). Lima. Retrieved on September 4, 2018 from http://intranet.comunidadandina.org/Documentos/resoluciones/RESo528.doc</t>
    </r>
  </si>
  <si>
    <r>
      <t xml:space="preserve">Consejo Presidencial Andino. (2002, January 30). </t>
    </r>
    <r>
      <rPr>
        <i/>
        <sz val="11"/>
        <color rgb="FF000000"/>
        <rFont val="Calibri"/>
        <family val="2"/>
        <scheme val="minor"/>
      </rPr>
      <t>Reunión Extraordinaria del Consejo Presidencial Andino – Declaración</t>
    </r>
    <r>
      <rPr>
        <sz val="11"/>
        <color rgb="FF000000"/>
        <rFont val="Calibri"/>
        <family val="2"/>
        <scheme val="minor"/>
      </rPr>
      <t xml:space="preserve"> (</t>
    </r>
    <r>
      <rPr>
        <i/>
        <sz val="11"/>
        <color rgb="FF000000"/>
        <rFont val="Calibri"/>
        <family val="2"/>
        <scheme val="minor"/>
      </rPr>
      <t>Declaracion de Santa Cruz de la Sierra</t>
    </r>
    <r>
      <rPr>
        <sz val="11"/>
        <color rgb="FF000000"/>
        <rFont val="Calibri"/>
        <family val="2"/>
        <scheme val="minor"/>
      </rPr>
      <t>). Santa Cruz de la Sierra.</t>
    </r>
  </si>
  <si>
    <r>
      <t xml:space="preserve">Secretaría General de la Comunidad Andina. (2003, June 20). </t>
    </r>
    <r>
      <rPr>
        <i/>
        <sz val="11"/>
        <color rgb="FF000000"/>
        <rFont val="Calibri"/>
        <family val="2"/>
        <scheme val="minor"/>
      </rPr>
      <t>Desarollo de la Política Exterior Común</t>
    </r>
    <r>
      <rPr>
        <sz val="11"/>
        <color rgb="FF000000"/>
        <rFont val="Calibri"/>
        <family val="2"/>
        <scheme val="minor"/>
      </rPr>
      <t xml:space="preserve"> (</t>
    </r>
    <r>
      <rPr>
        <i/>
        <sz val="11"/>
        <color rgb="FF000000"/>
        <rFont val="Calibri"/>
        <family val="2"/>
        <scheme val="minor"/>
      </rPr>
      <t>SGdt078_R18</t>
    </r>
    <r>
      <rPr>
        <sz val="11"/>
        <color rgb="FF000000"/>
        <rFont val="Calibri"/>
        <family val="2"/>
        <scheme val="minor"/>
      </rPr>
      <t>). Lima. Retrieved on September 4, 2018 from http://intranet.comunidadandina.org/Documentos/DTrabajo/SGdt078_R18.doc</t>
    </r>
  </si>
  <si>
    <r>
      <t xml:space="preserve">Consejo Andino de Ministros de Relaciones Exteriores (CAMRE). (2003 June 24–25). </t>
    </r>
    <r>
      <rPr>
        <i/>
        <sz val="11"/>
        <color rgb="FF000000"/>
        <rFont val="Calibri"/>
        <family val="2"/>
        <scheme val="minor"/>
      </rPr>
      <t>Creación del Comité Andino de Titulares de Organismos de Cooperación Internacional de la Comunidad Andina (CATOCI) (Decisión 554)</t>
    </r>
    <r>
      <rPr>
        <sz val="11"/>
        <color rgb="FF000000"/>
        <rFont val="Calibri"/>
        <family val="2"/>
        <scheme val="minor"/>
      </rPr>
      <t>. Quirama. Retrieved on September 4, 2018 from http://intranet.comunidadandina.org/Documentos/decisione/DEC554.doc</t>
    </r>
  </si>
  <si>
    <r>
      <t xml:space="preserve">Consejo Presidencial Andino. (2003, June 27–28). </t>
    </r>
    <r>
      <rPr>
        <i/>
        <sz val="11"/>
        <color rgb="FF000000"/>
        <rFont val="Calibri"/>
        <family val="2"/>
        <scheme val="minor"/>
      </rPr>
      <t>Decimoquarta Reunión del Consejo Presidencial Andino – Declaración ‘La Renovación del Compromiso Comunitario’</t>
    </r>
    <r>
      <rPr>
        <sz val="11"/>
        <color rgb="FF000000"/>
        <rFont val="Calibri"/>
        <family val="2"/>
        <scheme val="minor"/>
      </rPr>
      <t xml:space="preserve"> (</t>
    </r>
    <r>
      <rPr>
        <i/>
        <sz val="11"/>
        <color rgb="FF000000"/>
        <rFont val="Calibri"/>
        <family val="2"/>
        <scheme val="minor"/>
      </rPr>
      <t>Acta de Quirama</t>
    </r>
    <r>
      <rPr>
        <sz val="11"/>
        <color rgb="FF000000"/>
        <rFont val="Calibri"/>
        <family val="2"/>
        <scheme val="minor"/>
      </rPr>
      <t>). Quirama. Retrieved on September 4, 2018 from http://www.comunidadandina.org/BDA/docs/CAN-INT-0012.pdf</t>
    </r>
  </si>
  <si>
    <r>
      <t xml:space="preserve">Consejo Presidencial Andino. (2004, July 12). </t>
    </r>
    <r>
      <rPr>
        <i/>
        <sz val="11"/>
        <color rgb="FF000000"/>
        <rFont val="Calibri"/>
        <family val="2"/>
        <scheme val="minor"/>
      </rPr>
      <t>Decimoquinta Reunión del Consejo Presidencial Andino – Declaración</t>
    </r>
    <r>
      <rPr>
        <sz val="11"/>
        <color rgb="FF000000"/>
        <rFont val="Calibri"/>
        <family val="2"/>
        <scheme val="minor"/>
      </rPr>
      <t xml:space="preserve"> (</t>
    </r>
    <r>
      <rPr>
        <i/>
        <sz val="11"/>
        <color rgb="FF000000"/>
        <rFont val="Calibri"/>
        <family val="2"/>
        <scheme val="minor"/>
      </rPr>
      <t>Acta de Quito</t>
    </r>
    <r>
      <rPr>
        <sz val="11"/>
        <color rgb="FF000000"/>
        <rFont val="Calibri"/>
        <family val="2"/>
        <scheme val="minor"/>
      </rPr>
      <t>). San Francisco de Quito. Retrieved on September 4, 2018 from http://intranet.comunidadandina.org/Documentos/Presidencial/CP_15.doc</t>
    </r>
  </si>
  <si>
    <r>
      <t xml:space="preserve">Consejo Presidencial Andino. (2005, July 18). </t>
    </r>
    <r>
      <rPr>
        <i/>
        <sz val="11"/>
        <color rgb="FF000000"/>
        <rFont val="Calibri"/>
        <family val="2"/>
        <scheme val="minor"/>
      </rPr>
      <t xml:space="preserve">Decimosexta Reunión del Consejo Presidencial Andino – Declaración </t>
    </r>
    <r>
      <rPr>
        <sz val="11"/>
        <color rgb="FF000000"/>
        <rFont val="Calibri"/>
        <family val="2"/>
        <scheme val="minor"/>
      </rPr>
      <t>(</t>
    </r>
    <r>
      <rPr>
        <i/>
        <sz val="11"/>
        <color rgb="FF000000"/>
        <rFont val="Calibri"/>
        <family val="2"/>
        <scheme val="minor"/>
      </rPr>
      <t>Acta de Lima</t>
    </r>
    <r>
      <rPr>
        <sz val="11"/>
        <color rgb="FF000000"/>
        <rFont val="Calibri"/>
        <family val="2"/>
        <scheme val="minor"/>
      </rPr>
      <t>). Lima. Retrieved on September 4, 2018 from http://intranet.comunidadandina.org/Documentos/Presidencial/CP_16.doc</t>
    </r>
  </si>
  <si>
    <r>
      <t xml:space="preserve">Consejo Presidencial Andino. (2006, June 13). </t>
    </r>
    <r>
      <rPr>
        <i/>
        <sz val="11"/>
        <color rgb="FF000000"/>
        <rFont val="Calibri"/>
        <family val="2"/>
        <scheme val="minor"/>
      </rPr>
      <t>Reunión Extraordinaria del Consejo Presidencial Andino – Declaración</t>
    </r>
    <r>
      <rPr>
        <sz val="11"/>
        <color rgb="FF000000"/>
        <rFont val="Calibri"/>
        <family val="2"/>
        <scheme val="minor"/>
      </rPr>
      <t xml:space="preserve"> (</t>
    </r>
    <r>
      <rPr>
        <i/>
        <sz val="11"/>
        <color rgb="FF000000"/>
        <rFont val="Calibri"/>
        <family val="2"/>
        <scheme val="minor"/>
      </rPr>
      <t>Declaracion de Quito</t>
    </r>
    <r>
      <rPr>
        <sz val="11"/>
        <color rgb="FF000000"/>
        <rFont val="Calibri"/>
        <family val="2"/>
        <scheme val="minor"/>
      </rPr>
      <t>). Quito. Retrieved on September 4, 2018 from http://www.sice.oas.org/Trade/Junac/Dec-Quito.pdf</t>
    </r>
  </si>
  <si>
    <r>
      <t xml:space="preserve">Consejo Presidencial Andino. (2007, June 14). </t>
    </r>
    <r>
      <rPr>
        <i/>
        <sz val="11"/>
        <color rgb="FF000000"/>
        <rFont val="Calibri"/>
        <family val="2"/>
        <scheme val="minor"/>
      </rPr>
      <t>XVII Reunión del Consejo Presidencial Andino – Declaración</t>
    </r>
    <r>
      <rPr>
        <sz val="11"/>
        <color rgb="FF000000"/>
        <rFont val="Calibri"/>
        <family val="2"/>
        <scheme val="minor"/>
      </rPr>
      <t xml:space="preserve"> (</t>
    </r>
    <r>
      <rPr>
        <i/>
        <sz val="11"/>
        <color rgb="FF000000"/>
        <rFont val="Calibri"/>
        <family val="2"/>
        <scheme val="minor"/>
      </rPr>
      <t>Declaracion de Tarija</t>
    </r>
    <r>
      <rPr>
        <sz val="11"/>
        <color rgb="FF000000"/>
        <rFont val="Calibri"/>
        <family val="2"/>
        <scheme val="minor"/>
      </rPr>
      <t>). Tarija. Retrieved on September 4, 2018 from http://intranet.comunidadandina.org/Documentos/Presidencial/CP_17.doc</t>
    </r>
  </si>
  <si>
    <r>
      <t xml:space="preserve">Consejo Andino de Ministros de Relaciones Exteriores (CAMRE). (2010, February 5). </t>
    </r>
    <r>
      <rPr>
        <i/>
        <sz val="11"/>
        <color rgb="FF000000"/>
        <rFont val="Calibri"/>
        <family val="2"/>
        <scheme val="minor"/>
      </rPr>
      <t xml:space="preserve">Agenda Estratégica Andina </t>
    </r>
    <r>
      <rPr>
        <sz val="11"/>
        <color rgb="FF000000"/>
        <rFont val="Calibri"/>
        <family val="2"/>
        <scheme val="minor"/>
      </rPr>
      <t>(</t>
    </r>
    <r>
      <rPr>
        <i/>
        <sz val="11"/>
        <color rgb="FF000000"/>
        <rFont val="Calibri"/>
        <family val="2"/>
        <scheme val="minor"/>
      </rPr>
      <t>SG/di935</t>
    </r>
    <r>
      <rPr>
        <sz val="11"/>
        <color rgb="FF000000"/>
        <rFont val="Calibri"/>
        <family val="2"/>
        <scheme val="minor"/>
      </rPr>
      <t>). Lima. Retrieved from: Retrieved on September 4, 2018 from http://intranet.comunidadandina.org/Documentos/DInformativos/SGdi935.doc</t>
    </r>
  </si>
  <si>
    <r>
      <t>Consejo Andino de Ministros de Relaciones Exteriores (CAMRE). (2010, July 22</t>
    </r>
    <r>
      <rPr>
        <i/>
        <sz val="11"/>
        <color rgb="FF000000"/>
        <rFont val="Calibri"/>
        <family val="2"/>
        <scheme val="minor"/>
      </rPr>
      <t>). Observadores de la Comunidad Andina</t>
    </r>
    <r>
      <rPr>
        <sz val="11"/>
        <color rgb="FF000000"/>
        <rFont val="Calibri"/>
        <family val="2"/>
        <scheme val="minor"/>
      </rPr>
      <t xml:space="preserve"> (</t>
    </r>
    <r>
      <rPr>
        <i/>
        <sz val="11"/>
        <color rgb="FF000000"/>
        <rFont val="Calibri"/>
        <family val="2"/>
        <scheme val="minor"/>
      </rPr>
      <t>Decisión 741</t>
    </r>
    <r>
      <rPr>
        <sz val="11"/>
        <color rgb="FF000000"/>
        <rFont val="Calibri"/>
        <family val="2"/>
        <scheme val="minor"/>
      </rPr>
      <t>). Lima. Retrieved on September 4, 2018 from  http://intranet.comunidadandina.org/Documentos/decisiones/DEC741.doc</t>
    </r>
  </si>
  <si>
    <r>
      <t xml:space="preserve">Consejo Presidencial Andino. (2011a July 28). </t>
    </r>
    <r>
      <rPr>
        <i/>
        <sz val="11"/>
        <color rgb="FF000000"/>
        <rFont val="Calibri"/>
        <family val="2"/>
        <scheme val="minor"/>
      </rPr>
      <t>XVIII Reunión del Consejo Presidencial Andino – Declaración</t>
    </r>
    <r>
      <rPr>
        <sz val="11"/>
        <color rgb="FF000000"/>
        <rFont val="Calibri"/>
        <family val="2"/>
        <scheme val="minor"/>
      </rPr>
      <t xml:space="preserve"> (</t>
    </r>
    <r>
      <rPr>
        <i/>
        <sz val="11"/>
        <color rgb="FF000000"/>
        <rFont val="Calibri"/>
        <family val="2"/>
        <scheme val="minor"/>
      </rPr>
      <t>Acta de Lima</t>
    </r>
    <r>
      <rPr>
        <sz val="11"/>
        <color rgb="FF000000"/>
        <rFont val="Calibri"/>
        <family val="2"/>
        <scheme val="minor"/>
      </rPr>
      <t>). Lima. Retrieved on September 4, 2018 from http://intranet.comunidadandina.org/Documentos/Presidencial/CP_18.doc</t>
    </r>
  </si>
  <si>
    <r>
      <t xml:space="preserve">Consejo Presidencial Andino. (2011b, November 8). </t>
    </r>
    <r>
      <rPr>
        <i/>
        <sz val="11"/>
        <color rgb="FF000000"/>
        <rFont val="Calibri"/>
        <family val="2"/>
        <scheme val="minor"/>
      </rPr>
      <t>Reunión Extraordinaria del Consejo Presidencial Andino – Declaración</t>
    </r>
    <r>
      <rPr>
        <sz val="11"/>
        <color rgb="FF000000"/>
        <rFont val="Calibri"/>
        <family val="2"/>
        <scheme val="minor"/>
      </rPr>
      <t xml:space="preserve"> (</t>
    </r>
    <r>
      <rPr>
        <i/>
        <sz val="11"/>
        <color rgb="FF000000"/>
        <rFont val="Calibri"/>
        <family val="2"/>
        <scheme val="minor"/>
      </rPr>
      <t>Declaración de Bogotá</t>
    </r>
    <r>
      <rPr>
        <sz val="11"/>
        <color rgb="FF000000"/>
        <rFont val="Calibri"/>
        <family val="2"/>
        <scheme val="minor"/>
      </rPr>
      <t>). Bogotá. Retrieved on September 4, 2018 from http://intranet.comunidadandina.org/Documentos/Presidencial/CP_EXTRA_4.pdf</t>
    </r>
  </si>
  <si>
    <r>
      <t xml:space="preserve">Secretaría General de la Comunidad Andina (SGCAN). (2013a, February 21). </t>
    </r>
    <r>
      <rPr>
        <i/>
        <sz val="11"/>
        <color rgb="FF000000"/>
        <rFont val="Calibri"/>
        <family val="2"/>
        <scheme val="minor"/>
      </rPr>
      <t xml:space="preserve">Informe de Gestión: Mayo 2010 – Febrero 2013 </t>
    </r>
    <r>
      <rPr>
        <sz val="11"/>
        <color rgb="FF000000"/>
        <rFont val="Calibri"/>
        <family val="2"/>
        <scheme val="minor"/>
      </rPr>
      <t>(</t>
    </r>
    <r>
      <rPr>
        <i/>
        <sz val="11"/>
        <color rgb="FF000000"/>
        <rFont val="Calibri"/>
        <family val="2"/>
        <scheme val="minor"/>
      </rPr>
      <t>SG/di993</t>
    </r>
    <r>
      <rPr>
        <sz val="11"/>
        <color rgb="FF000000"/>
        <rFont val="Calibri"/>
        <family val="2"/>
        <scheme val="minor"/>
      </rPr>
      <t>). Lima. Retrieved on September 4, 2018 from http://www.iri.edu.ar/images/Documentos/CENSUD/boletines/37/informe_comunidad_andina.pdf</t>
    </r>
  </si>
  <si>
    <r>
      <t xml:space="preserve">Secretaría General de la Comunidad Andina (SGCAN). (2013b, April 16). </t>
    </r>
    <r>
      <rPr>
        <i/>
        <sz val="11"/>
        <color rgb="FF000000"/>
        <rFont val="Calibri"/>
        <family val="2"/>
        <scheme val="minor"/>
      </rPr>
      <t>El Nuevo Regionalismo Latinoamericano y la Comunidad Andina: Convergencias y Espacios de Acción Conjunta</t>
    </r>
    <r>
      <rPr>
        <sz val="11"/>
        <color rgb="FF000000"/>
        <rFont val="Calibri"/>
        <family val="2"/>
        <scheme val="minor"/>
      </rPr>
      <t xml:space="preserve"> (</t>
    </r>
    <r>
      <rPr>
        <i/>
        <sz val="11"/>
        <color rgb="FF000000"/>
        <rFont val="Calibri"/>
        <family val="2"/>
        <scheme val="minor"/>
      </rPr>
      <t>SG/di996</t>
    </r>
    <r>
      <rPr>
        <sz val="11"/>
        <color rgb="FF000000"/>
        <rFont val="Calibri"/>
        <family val="2"/>
        <scheme val="minor"/>
      </rPr>
      <t>). Lima. Retrieved on September 4, 2018 from http://intranet.comunidadandina.org/documentos/DInformativos/SGdi996.pdf</t>
    </r>
  </si>
  <si>
    <r>
      <t xml:space="preserve">State Council of the People’s Republic of China (SC PRC). (2000, September). </t>
    </r>
    <r>
      <rPr>
        <i/>
        <sz val="11"/>
        <color rgb="FF000000"/>
        <rFont val="Calibri"/>
        <family val="2"/>
        <scheme val="minor"/>
      </rPr>
      <t>China’s National Defence in 2000.</t>
    </r>
    <r>
      <rPr>
        <sz val="11"/>
        <color rgb="FF000000"/>
        <rFont val="Calibri"/>
        <family val="2"/>
        <scheme val="minor"/>
      </rPr>
      <t xml:space="preserve"> </t>
    </r>
    <r>
      <rPr>
        <i/>
        <sz val="11"/>
        <color rgb="FF000000"/>
        <rFont val="Calibri"/>
        <family val="2"/>
        <scheme val="minor"/>
      </rPr>
      <t>Chinese Government’s Official Web Portal</t>
    </r>
    <r>
      <rPr>
        <sz val="11"/>
        <color rgb="FF000000"/>
        <rFont val="Calibri"/>
        <family val="2"/>
        <scheme val="minor"/>
      </rPr>
      <t>. Retrieved on September 7, 2018 from http://english1.english.gov.cn/official/2005-07/27/content_17524.htm</t>
    </r>
  </si>
  <si>
    <r>
      <t>Central Committee of the Communist Party of China (CC CPC). (2002, November 17). 16th National Congress of the Communist Party of China (</t>
    </r>
    <r>
      <rPr>
        <i/>
        <sz val="11"/>
        <color rgb="FF000000"/>
        <rFont val="Calibri"/>
        <family val="2"/>
        <scheme val="minor"/>
      </rPr>
      <t>Full Text of Jiang Zemin's Report at 16th Party Congress</t>
    </r>
    <r>
      <rPr>
        <sz val="11"/>
        <color rgb="FF000000"/>
        <rFont val="Calibri"/>
        <family val="2"/>
        <scheme val="minor"/>
      </rPr>
      <t>).</t>
    </r>
    <r>
      <rPr>
        <i/>
        <sz val="11"/>
        <color rgb="FF000000"/>
        <rFont val="Calibri"/>
        <family val="2"/>
        <scheme val="minor"/>
      </rPr>
      <t xml:space="preserve"> China Internet Information Center</t>
    </r>
    <r>
      <rPr>
        <sz val="11"/>
        <color rgb="FF000000"/>
        <rFont val="Calibri"/>
        <family val="2"/>
        <scheme val="minor"/>
      </rPr>
      <t>. Retrieved on September 7, 2018 from http://www.china.org.cn/english/features/49007.htm#9</t>
    </r>
  </si>
  <si>
    <r>
      <t xml:space="preserve">State Council of the People’s Republic of China (SC PRC). (2002, December). </t>
    </r>
    <r>
      <rPr>
        <i/>
        <sz val="11"/>
        <color rgb="FF000000"/>
        <rFont val="Calibri"/>
        <family val="2"/>
        <scheme val="minor"/>
      </rPr>
      <t>China’s National Defence in 2002</t>
    </r>
    <r>
      <rPr>
        <sz val="11"/>
        <color rgb="FF000000"/>
        <rFont val="Calibri"/>
        <family val="2"/>
        <scheme val="minor"/>
      </rPr>
      <t xml:space="preserve">. </t>
    </r>
    <r>
      <rPr>
        <i/>
        <sz val="11"/>
        <color rgb="FF000000"/>
        <rFont val="Calibri"/>
        <family val="2"/>
        <scheme val="minor"/>
      </rPr>
      <t>Chinese Government’s Official Web Portal</t>
    </r>
    <r>
      <rPr>
        <sz val="11"/>
        <color rgb="FF000000"/>
        <rFont val="Calibri"/>
        <family val="2"/>
        <scheme val="minor"/>
      </rPr>
      <t>. Retrieved on September 7, 2018 from http://english1.english.gov.cn/official/2005-07/28/content_17780.htm</t>
    </r>
  </si>
  <si>
    <r>
      <t xml:space="preserve">State Council of the People’s Republic of China (SC PRC). (2004, December). </t>
    </r>
    <r>
      <rPr>
        <i/>
        <sz val="11"/>
        <color rgb="FF000000"/>
        <rFont val="Calibri"/>
        <family val="2"/>
        <scheme val="minor"/>
      </rPr>
      <t>China’s National Defence in 2004</t>
    </r>
    <r>
      <rPr>
        <sz val="11"/>
        <color rgb="FF000000"/>
        <rFont val="Calibri"/>
        <family val="2"/>
        <scheme val="minor"/>
      </rPr>
      <t xml:space="preserve">. </t>
    </r>
    <r>
      <rPr>
        <i/>
        <sz val="11"/>
        <color rgb="FF000000"/>
        <rFont val="Calibri"/>
        <family val="2"/>
        <scheme val="minor"/>
      </rPr>
      <t>Chinese Government’s Official Web Portal</t>
    </r>
    <r>
      <rPr>
        <sz val="11"/>
        <color rgb="FF000000"/>
        <rFont val="Calibri"/>
        <family val="2"/>
        <scheme val="minor"/>
      </rPr>
      <t>. Retrieved on September 7, 2018 from http://english1.english.gov.cn/official/2005-07/28/content_18078.htm</t>
    </r>
  </si>
  <si>
    <r>
      <t xml:space="preserve">State Council of the People’s Republic of China (SC PRC). (2006, December). </t>
    </r>
    <r>
      <rPr>
        <i/>
        <sz val="11"/>
        <color rgb="FF000000"/>
        <rFont val="Calibri"/>
        <family val="2"/>
        <scheme val="minor"/>
      </rPr>
      <t>China’s National Defence in 2006</t>
    </r>
    <r>
      <rPr>
        <sz val="11"/>
        <color rgb="FF000000"/>
        <rFont val="Calibri"/>
        <family val="2"/>
        <scheme val="minor"/>
      </rPr>
      <t>.</t>
    </r>
    <r>
      <rPr>
        <i/>
        <sz val="11"/>
        <color rgb="FF000000"/>
        <rFont val="Calibri"/>
        <family val="2"/>
        <scheme val="minor"/>
      </rPr>
      <t xml:space="preserve"> China Internet Information Center</t>
    </r>
    <r>
      <rPr>
        <sz val="11"/>
        <color rgb="FF000000"/>
        <rFont val="Calibri"/>
        <family val="2"/>
        <scheme val="minor"/>
      </rPr>
      <t>. Retrieved on September 7, 2018 from http://www.china.org.cn/english/features/book/194421.htm</t>
    </r>
  </si>
  <si>
    <r>
      <t>Central Committee of the Communist Party of China (CC CPC). (2007, October 15). 17th National Congress of the Communist Party of China (</t>
    </r>
    <r>
      <rPr>
        <i/>
        <sz val="11"/>
        <color rgb="FF000000"/>
        <rFont val="Calibri"/>
        <family val="2"/>
        <scheme val="minor"/>
      </rPr>
      <t>Full Text of Hu Jintao's report at 17th Party Congress</t>
    </r>
    <r>
      <rPr>
        <sz val="11"/>
        <color rgb="FF000000"/>
        <rFont val="Calibri"/>
        <family val="2"/>
        <scheme val="minor"/>
      </rPr>
      <t>).</t>
    </r>
    <r>
      <rPr>
        <i/>
        <sz val="11"/>
        <color rgb="FF000000"/>
        <rFont val="Calibri"/>
        <family val="2"/>
        <scheme val="minor"/>
      </rPr>
      <t xml:space="preserve"> China Internet Information Center</t>
    </r>
    <r>
      <rPr>
        <sz val="11"/>
        <color rgb="FF000000"/>
        <rFont val="Calibri"/>
        <family val="2"/>
        <scheme val="minor"/>
      </rPr>
      <t>. Retrieved on September 7, 2018 from http://www.china.org.cn/english/congress/229611.htm</t>
    </r>
  </si>
  <si>
    <r>
      <t xml:space="preserve">State Council of the People’s Republic of China (SC PRC). (2008, January). </t>
    </r>
    <r>
      <rPr>
        <i/>
        <sz val="11"/>
        <color rgb="FF000000"/>
        <rFont val="Calibri"/>
        <family val="2"/>
        <scheme val="minor"/>
      </rPr>
      <t>China’s National Defence in 2008</t>
    </r>
    <r>
      <rPr>
        <sz val="11"/>
        <color rgb="FF000000"/>
        <rFont val="Calibri"/>
        <family val="2"/>
        <scheme val="minor"/>
      </rPr>
      <t xml:space="preserve">. </t>
    </r>
    <r>
      <rPr>
        <i/>
        <sz val="11"/>
        <color rgb="FF000000"/>
        <rFont val="Calibri"/>
        <family val="2"/>
        <scheme val="minor"/>
      </rPr>
      <t>Chinese Government’s Official Web Portal</t>
    </r>
    <r>
      <rPr>
        <sz val="11"/>
        <color rgb="FF000000"/>
        <rFont val="Calibri"/>
        <family val="2"/>
        <scheme val="minor"/>
      </rPr>
      <t>. Retrieved on September 7, 2018 from http://english1.english.gov.cn/official/2009-01/20/content_1210227.htm</t>
    </r>
  </si>
  <si>
    <r>
      <t xml:space="preserve">State Council of the People’s Republic of China (SC PRC). (2010, March). </t>
    </r>
    <r>
      <rPr>
        <i/>
        <sz val="11"/>
        <color rgb="FF000000"/>
        <rFont val="Calibri"/>
        <family val="2"/>
        <scheme val="minor"/>
      </rPr>
      <t>China’s National Defence in 2010</t>
    </r>
    <r>
      <rPr>
        <sz val="11"/>
        <color rgb="FF000000"/>
        <rFont val="Calibri"/>
        <family val="2"/>
        <scheme val="minor"/>
      </rPr>
      <t xml:space="preserve">. </t>
    </r>
    <r>
      <rPr>
        <i/>
        <sz val="11"/>
        <color rgb="FF000000"/>
        <rFont val="Calibri"/>
        <family val="2"/>
        <scheme val="minor"/>
      </rPr>
      <t>Chinese Government’s Official Web Portal</t>
    </r>
    <r>
      <rPr>
        <sz val="11"/>
        <color rgb="FF000000"/>
        <rFont val="Calibri"/>
        <family val="2"/>
        <scheme val="minor"/>
      </rPr>
      <t>. Retrieved on September 7, 2018 from http://english1.english.gov.cn/official/2011-03/31/content_1835499.htm</t>
    </r>
  </si>
  <si>
    <r>
      <t xml:space="preserve">State Council of the People’s Republic of China (SC PRC). (2011, April). </t>
    </r>
    <r>
      <rPr>
        <i/>
        <sz val="11"/>
        <color rgb="FF000000"/>
        <rFont val="Calibri"/>
        <family val="2"/>
        <scheme val="minor"/>
      </rPr>
      <t>China’s Foreign Aid</t>
    </r>
    <r>
      <rPr>
        <sz val="11"/>
        <color rgb="FF000000"/>
        <rFont val="Calibri"/>
        <family val="2"/>
        <scheme val="minor"/>
      </rPr>
      <t xml:space="preserve"> (</t>
    </r>
    <r>
      <rPr>
        <i/>
        <sz val="11"/>
        <color rgb="FF000000"/>
        <rFont val="Calibri"/>
        <family val="2"/>
        <scheme val="minor"/>
      </rPr>
      <t>White Paper</t>
    </r>
    <r>
      <rPr>
        <sz val="11"/>
        <color rgb="FF000000"/>
        <rFont val="Calibri"/>
        <family val="2"/>
        <scheme val="minor"/>
      </rPr>
      <t xml:space="preserve">). </t>
    </r>
    <r>
      <rPr>
        <i/>
        <sz val="11"/>
        <color rgb="FF000000"/>
        <rFont val="Calibri"/>
        <family val="2"/>
        <scheme val="minor"/>
      </rPr>
      <t>Chinese Government’s Official Web Portal</t>
    </r>
    <r>
      <rPr>
        <sz val="11"/>
        <color rgb="FF000000"/>
        <rFont val="Calibri"/>
        <family val="2"/>
        <scheme val="minor"/>
      </rPr>
      <t>. Retrieved on September 7, 2018 from http://english.gov.cn/archive/white_paper/2014/09/09/content_281474986284620.htm</t>
    </r>
  </si>
  <si>
    <r>
      <t xml:space="preserve">State Council of the People’s Republic of China (SC PRC). (2011, September). </t>
    </r>
    <r>
      <rPr>
        <i/>
        <sz val="11"/>
        <color rgb="FF000000"/>
        <rFont val="Calibri"/>
        <family val="2"/>
        <scheme val="minor"/>
      </rPr>
      <t>China’s Peaceful Development</t>
    </r>
    <r>
      <rPr>
        <sz val="11"/>
        <color rgb="FF000000"/>
        <rFont val="Calibri"/>
        <family val="2"/>
        <scheme val="minor"/>
      </rPr>
      <t xml:space="preserve"> (</t>
    </r>
    <r>
      <rPr>
        <i/>
        <sz val="11"/>
        <color rgb="FF000000"/>
        <rFont val="Calibri"/>
        <family val="2"/>
        <scheme val="minor"/>
      </rPr>
      <t>White Paper</t>
    </r>
    <r>
      <rPr>
        <sz val="11"/>
        <color rgb="FF000000"/>
        <rFont val="Calibri"/>
        <family val="2"/>
        <scheme val="minor"/>
      </rPr>
      <t xml:space="preserve">). </t>
    </r>
    <r>
      <rPr>
        <i/>
        <sz val="11"/>
        <color rgb="FF000000"/>
        <rFont val="Calibri"/>
        <family val="2"/>
        <scheme val="minor"/>
      </rPr>
      <t>Chinese Government’s Official Web Portal</t>
    </r>
    <r>
      <rPr>
        <sz val="11"/>
        <color rgb="FF000000"/>
        <rFont val="Calibri"/>
        <family val="2"/>
        <scheme val="minor"/>
      </rPr>
      <t>. Retrieved on September 7, 2018 from http://english.gov.cn/archive/white_paper/2014/09/09/content_281474986284646.htm</t>
    </r>
  </si>
  <si>
    <r>
      <t xml:space="preserve">State Council of the People’s Republic of China (SC PRC). (2011, December). </t>
    </r>
    <r>
      <rPr>
        <i/>
        <sz val="11"/>
        <color rgb="FF000000"/>
        <rFont val="Calibri"/>
        <family val="2"/>
        <scheme val="minor"/>
      </rPr>
      <t>China’s Foreign Trade</t>
    </r>
    <r>
      <rPr>
        <sz val="11"/>
        <color rgb="FF000000"/>
        <rFont val="Calibri"/>
        <family val="2"/>
        <scheme val="minor"/>
      </rPr>
      <t xml:space="preserve"> (</t>
    </r>
    <r>
      <rPr>
        <i/>
        <sz val="11"/>
        <color rgb="FF000000"/>
        <rFont val="Calibri"/>
        <family val="2"/>
        <scheme val="minor"/>
      </rPr>
      <t>White Paper</t>
    </r>
    <r>
      <rPr>
        <sz val="11"/>
        <color rgb="FF000000"/>
        <rFont val="Calibri"/>
        <family val="2"/>
        <scheme val="minor"/>
      </rPr>
      <t xml:space="preserve">). </t>
    </r>
    <r>
      <rPr>
        <i/>
        <sz val="11"/>
        <color rgb="FF000000"/>
        <rFont val="Calibri"/>
        <family val="2"/>
        <scheme val="minor"/>
      </rPr>
      <t>Chinese Government’s Official Web Portal</t>
    </r>
    <r>
      <rPr>
        <sz val="11"/>
        <color rgb="FF000000"/>
        <rFont val="Calibri"/>
        <family val="2"/>
        <scheme val="minor"/>
      </rPr>
      <t>. Retrieved on September 7, 2018 from http://english.gov.cn/archive/white_paper/2014/08/23/content_281474983043184.htm</t>
    </r>
  </si>
  <si>
    <r>
      <t>Central Committee of the Communist Party of China (CC CPC). (2012, November 16). 18th National Congress of the Communist Party of China (</t>
    </r>
    <r>
      <rPr>
        <i/>
        <sz val="11"/>
        <color rgb="FF000000"/>
        <rFont val="Calibri"/>
        <family val="2"/>
        <scheme val="minor"/>
      </rPr>
      <t>Full Text of Hu Jintao's report to the 18th Party Congress</t>
    </r>
    <r>
      <rPr>
        <sz val="11"/>
        <color rgb="FF000000"/>
        <rFont val="Calibri"/>
        <family val="2"/>
        <scheme val="minor"/>
      </rPr>
      <t>).</t>
    </r>
    <r>
      <rPr>
        <i/>
        <sz val="11"/>
        <color rgb="FF000000"/>
        <rFont val="Calibri"/>
        <family val="2"/>
        <scheme val="minor"/>
      </rPr>
      <t xml:space="preserve"> China Internet Information Center.</t>
    </r>
    <r>
      <rPr>
        <sz val="11"/>
        <color rgb="FF000000"/>
        <rFont val="Calibri"/>
        <family val="2"/>
        <scheme val="minor"/>
      </rPr>
      <t xml:space="preserve"> Retrieved on September 7, 2018 from http://www.china.org.cn/china/18th_cpc_congress/2012-11/16/content_27137540.htm</t>
    </r>
  </si>
  <si>
    <r>
      <t xml:space="preserve">State Council of the People’s Republic of China (SC PRC). (2014, July). </t>
    </r>
    <r>
      <rPr>
        <i/>
        <sz val="11"/>
        <color rgb="FF000000"/>
        <rFont val="Calibri"/>
        <family val="2"/>
        <scheme val="minor"/>
      </rPr>
      <t>China’s Foreign Aid</t>
    </r>
    <r>
      <rPr>
        <sz val="11"/>
        <color rgb="FF000000"/>
        <rFont val="Calibri"/>
        <family val="2"/>
        <scheme val="minor"/>
      </rPr>
      <t xml:space="preserve"> (</t>
    </r>
    <r>
      <rPr>
        <i/>
        <sz val="11"/>
        <color rgb="FF000000"/>
        <rFont val="Calibri"/>
        <family val="2"/>
        <scheme val="minor"/>
      </rPr>
      <t>White Paper</t>
    </r>
    <r>
      <rPr>
        <sz val="11"/>
        <color rgb="FF000000"/>
        <rFont val="Calibri"/>
        <family val="2"/>
        <scheme val="minor"/>
      </rPr>
      <t xml:space="preserve">). </t>
    </r>
    <r>
      <rPr>
        <i/>
        <sz val="11"/>
        <color rgb="FF000000"/>
        <rFont val="Calibri"/>
        <family val="2"/>
        <scheme val="minor"/>
      </rPr>
      <t>Chinese Government’s Official Web Portal</t>
    </r>
    <r>
      <rPr>
        <sz val="11"/>
        <color rgb="FF000000"/>
        <rFont val="Calibri"/>
        <family val="2"/>
        <scheme val="minor"/>
      </rPr>
      <t>. Retrieved on September 7, 2018 from http://english.gov.cn/archive/white_paper/2014/08/23/content_281474982986592.htm</t>
    </r>
  </si>
  <si>
    <r>
      <t xml:space="preserve">State Council of the People’s Republic of China (SC PRC). (2015, May). </t>
    </r>
    <r>
      <rPr>
        <i/>
        <sz val="11"/>
        <color rgb="FF000000"/>
        <rFont val="Calibri"/>
        <family val="2"/>
        <scheme val="minor"/>
      </rPr>
      <t>China’s Military Strategy</t>
    </r>
    <r>
      <rPr>
        <sz val="11"/>
        <color rgb="FF000000"/>
        <rFont val="Calibri"/>
        <family val="2"/>
        <scheme val="minor"/>
      </rPr>
      <t xml:space="preserve"> (</t>
    </r>
    <r>
      <rPr>
        <i/>
        <sz val="11"/>
        <color rgb="FF000000"/>
        <rFont val="Calibri"/>
        <family val="2"/>
        <scheme val="minor"/>
      </rPr>
      <t>White Paper</t>
    </r>
    <r>
      <rPr>
        <sz val="11"/>
        <color rgb="FF000000"/>
        <rFont val="Calibri"/>
        <family val="2"/>
        <scheme val="minor"/>
      </rPr>
      <t xml:space="preserve">). </t>
    </r>
    <r>
      <rPr>
        <i/>
        <sz val="11"/>
        <color rgb="FF000000"/>
        <rFont val="Calibri"/>
        <family val="2"/>
        <scheme val="minor"/>
      </rPr>
      <t>Chinese Government’s Official Web Portal</t>
    </r>
    <r>
      <rPr>
        <sz val="11"/>
        <color rgb="FF000000"/>
        <rFont val="Calibri"/>
        <family val="2"/>
        <scheme val="minor"/>
      </rPr>
      <t>. Retrieved on September 7, 2018 from http://english.gov.cn/archive/white_paper/2015/05/27/content_281475115610833.htm</t>
    </r>
  </si>
  <si>
    <t>CATOCI Official. (2016, July 1). Personal Interview with a CATOCI Official at the Secretary General of the Andean Community. Lima.</t>
  </si>
  <si>
    <t>Comunidad Andina. (2018, July). La CAN en Cifras 2018. SGCAN. Retrieved on September 2, 2018 from http://www.comunidadandina.org/StaticFiles/201872013356LaCANenfras2018.pdf</t>
  </si>
  <si>
    <r>
      <t xml:space="preserve">CIA. (2016). </t>
    </r>
    <r>
      <rPr>
        <i/>
        <sz val="11"/>
        <rFont val="Calibri"/>
        <family val="2"/>
      </rPr>
      <t xml:space="preserve">Th e World Factbook. </t>
    </r>
    <r>
      <rPr>
        <sz val="11"/>
        <rFont val="Calibri"/>
        <family val="2"/>
      </rPr>
      <t>Retrived from: https://www.cia.gov/library/publications/the-world-factbook/.</t>
    </r>
  </si>
  <si>
    <r>
      <t xml:space="preserve">Stockholm International Peace Research Institute. (2015). </t>
    </r>
    <r>
      <rPr>
        <i/>
        <sz val="11"/>
        <rFont val="Calibri"/>
        <family val="2"/>
      </rPr>
      <t>SIPRI Military Expenditure</t>
    </r>
    <r>
      <rPr>
        <sz val="11"/>
        <rFont val="Calibri"/>
        <family val="2"/>
      </rPr>
      <t xml:space="preserve"> Database. Retrived from: http://www.sipri.org/research/armaments/milex/milex_database.</t>
    </r>
  </si>
  <si>
    <r>
      <t xml:space="preserve">United Nations. (2018). </t>
    </r>
    <r>
      <rPr>
        <sz val="11"/>
        <rFont val="Calibri"/>
        <family val="2"/>
      </rPr>
      <t>Geographic Regions</t>
    </r>
    <r>
      <rPr>
        <i/>
        <sz val="11"/>
        <rFont val="Calibri"/>
        <family val="2"/>
      </rPr>
      <t>. Retrived from: https://unstats.un.org/unsd/methodology/m49/.</t>
    </r>
  </si>
  <si>
    <r>
      <t xml:space="preserve">World Bank. (2016). </t>
    </r>
    <r>
      <rPr>
        <i/>
        <sz val="11"/>
        <rFont val="Calibri"/>
        <family val="2"/>
      </rPr>
      <t>GDP at market prices (current US$)</t>
    </r>
    <r>
      <rPr>
        <sz val="11"/>
        <rFont val="Calibri"/>
        <family val="2"/>
      </rPr>
      <t>. Retrived from: https://data.worldbank.org/indicator/NY.GDP.MKTP.CD.</t>
    </r>
  </si>
  <si>
    <r>
      <t xml:space="preserve">World Bank. (2016). </t>
    </r>
    <r>
      <rPr>
        <i/>
        <sz val="11"/>
        <color rgb="FF000000"/>
        <rFont val="Calibri"/>
        <family val="2"/>
      </rPr>
      <t>GDP growth (annual %)</t>
    </r>
    <r>
      <rPr>
        <sz val="11"/>
        <color rgb="FF000000"/>
        <rFont val="Calibri"/>
        <family val="2"/>
      </rPr>
      <t>. Retrived from: https://data.worldbank.org/indicator/NY.GDP.MKTP.KD.ZG</t>
    </r>
  </si>
  <si>
    <r>
      <t xml:space="preserve">World Bank. (2016). </t>
    </r>
    <r>
      <rPr>
        <i/>
        <sz val="11"/>
        <rFont val="Calibri"/>
        <family val="2"/>
      </rPr>
      <t>Population, total</t>
    </r>
    <r>
      <rPr>
        <sz val="11"/>
        <rFont val="Calibri"/>
        <family val="2"/>
      </rPr>
      <t>. Retrived from: http://data.worldbank.org/indicator/SP.POP.TOTL.</t>
    </r>
  </si>
  <si>
    <r>
      <t xml:space="preserve">Morales Ruvalcaba, D. E. (2013). </t>
    </r>
    <r>
      <rPr>
        <i/>
        <sz val="11"/>
        <color rgb="FF000000"/>
        <rFont val="Calibri"/>
        <family val="2"/>
      </rPr>
      <t>Poder, estructura y hegemonía: pautas para el estudio de la gobernanza internacional. Volumen I: Índice de Poder Mundial (IPM).</t>
    </r>
    <r>
      <rPr>
        <sz val="11"/>
        <color rgb="FF000000"/>
        <rFont val="Calibri"/>
        <family val="2"/>
      </rPr>
      <t> Guadalajara: Ediciones GIPM.</t>
    </r>
  </si>
  <si>
    <r>
      <t>Bang, J. (2017). Why So Many Layers? China’s “State-Speak” and Its Classification of Partnerships. </t>
    </r>
    <r>
      <rPr>
        <i/>
        <sz val="11"/>
        <color rgb="FF000000"/>
        <rFont val="Calibri"/>
        <family val="2"/>
      </rPr>
      <t>Foreign Policy Analysis</t>
    </r>
    <r>
      <rPr>
        <sz val="11"/>
        <color rgb="FF000000"/>
        <rFont val="Calibri"/>
        <family val="2"/>
      </rPr>
      <t> </t>
    </r>
    <r>
      <rPr>
        <i/>
        <sz val="11"/>
        <color rgb="FF000000"/>
        <rFont val="Calibri"/>
        <family val="2"/>
      </rPr>
      <t>13</t>
    </r>
    <r>
      <rPr>
        <sz val="11"/>
        <color rgb="FF000000"/>
        <rFont val="Calibri"/>
        <family val="2"/>
      </rPr>
      <t>(2), 380-397.</t>
    </r>
  </si>
  <si>
    <r>
      <t xml:space="preserve">Bolinaga, L. &amp; Slipak, A. (2015). El </t>
    </r>
    <r>
      <rPr>
        <i/>
        <sz val="11"/>
        <color rgb="FF000000"/>
        <rFont val="Calibri"/>
        <family val="2"/>
      </rPr>
      <t>Consenso de Beijing</t>
    </r>
    <r>
      <rPr>
        <sz val="11"/>
        <color rgb="FF000000"/>
        <rFont val="Calibri"/>
        <family val="2"/>
      </rPr>
      <t xml:space="preserve"> y la reprimarización productiva de América Latina: el caso argentino. </t>
    </r>
    <r>
      <rPr>
        <i/>
        <sz val="11"/>
        <color rgb="FF000000"/>
        <rFont val="Calibri"/>
        <family val="2"/>
      </rPr>
      <t>Problemas del Desarrollo 183</t>
    </r>
    <r>
      <rPr>
        <sz val="11"/>
        <color rgb="FF000000"/>
        <rFont val="Calibri"/>
        <family val="2"/>
      </rPr>
      <t>, 33-58.</t>
    </r>
  </si>
  <si>
    <r>
      <t>Ding, S. (2008). To build a ‘harmonious world’: China’s soft power wielding in the global south. </t>
    </r>
    <r>
      <rPr>
        <i/>
        <sz val="11"/>
        <color rgb="FF000000"/>
        <rFont val="Calibri"/>
        <family val="2"/>
      </rPr>
      <t>Journal of Chinese Political Science</t>
    </r>
    <r>
      <rPr>
        <sz val="11"/>
        <color rgb="FF000000"/>
        <rFont val="Calibri"/>
        <family val="2"/>
      </rPr>
      <t> </t>
    </r>
    <r>
      <rPr>
        <i/>
        <sz val="11"/>
        <color rgb="FF000000"/>
        <rFont val="Calibri"/>
        <family val="2"/>
      </rPr>
      <t>13</t>
    </r>
    <r>
      <rPr>
        <sz val="11"/>
        <color rgb="FF000000"/>
        <rFont val="Calibri"/>
        <family val="2"/>
      </rPr>
      <t>(2), 193-213.</t>
    </r>
  </si>
  <si>
    <r>
      <t xml:space="preserve">Ellis, R. (2009). </t>
    </r>
    <r>
      <rPr>
        <i/>
        <sz val="11"/>
        <color rgb="FF000000"/>
        <rFont val="Calibri"/>
        <family val="2"/>
      </rPr>
      <t>China in Latin America: The Whats and Wherefores</t>
    </r>
    <r>
      <rPr>
        <sz val="11"/>
        <color rgb="FF000000"/>
        <rFont val="Calibri"/>
        <family val="2"/>
      </rPr>
      <t>. Boulder: Lynne Rienner Publishers.</t>
    </r>
  </si>
  <si>
    <r>
      <t xml:space="preserve">Farías, C. R. (2011). </t>
    </r>
    <r>
      <rPr>
        <i/>
        <sz val="11"/>
        <color rgb="FF000000"/>
        <rFont val="Calibri"/>
        <family val="2"/>
      </rPr>
      <t>The Andean Community in the International Context: Difficulties of Integration and Importance of its Common Foreign Policy.</t>
    </r>
    <r>
      <rPr>
        <sz val="11"/>
        <color rgb="FF000000"/>
        <rFont val="Calibri"/>
        <family val="2"/>
      </rPr>
      <t xml:space="preserve"> Saarbrücken: VDM.</t>
    </r>
  </si>
  <si>
    <r>
      <t xml:space="preserve">Gallarotti, G. M. (2016). Compound soft power: the BRICS and the multilateralization of soft power. </t>
    </r>
    <r>
      <rPr>
        <i/>
        <sz val="11"/>
        <color rgb="FF000000"/>
        <rFont val="Calibri"/>
        <family val="2"/>
      </rPr>
      <t>Journal of Political Power 9</t>
    </r>
    <r>
      <rPr>
        <sz val="11"/>
        <color rgb="FF000000"/>
        <rFont val="Calibri"/>
        <family val="2"/>
      </rPr>
      <t>(3), 467-490.</t>
    </r>
  </si>
  <si>
    <r>
      <t xml:space="preserve">García de la Cruz, J. M., Gayo Lafeé, D. &amp; Sánchez Díez, Á. (2011, May 25–27). La Comunidad Andina de Naciones y la irrupción comercial de Asia-China: ¿nueva oportunidad para el esquema de integración? </t>
    </r>
    <r>
      <rPr>
        <i/>
        <sz val="11"/>
        <color rgb="FF000000"/>
        <rFont val="Calibri"/>
        <family val="2"/>
      </rPr>
      <t>La XIII Reunión de Economía Mundial</t>
    </r>
    <r>
      <rPr>
        <sz val="11"/>
        <color rgb="FF000000"/>
        <rFont val="Calibri"/>
        <family val="2"/>
      </rPr>
      <t>, Donostia-San Sebastián. Retrieved on June 3, 2017 from http://xiiirem.ehu.es/entry/content/219/cod_035.pdf</t>
    </r>
  </si>
  <si>
    <r>
      <t>Hartig, F. (2015). Communicating China to the world: Confucius Institutes and China’s strategic narratives.</t>
    </r>
    <r>
      <rPr>
        <i/>
        <sz val="11"/>
        <color rgb="FF000000"/>
        <rFont val="Calibri"/>
        <family val="2"/>
      </rPr>
      <t xml:space="preserve"> Politics</t>
    </r>
    <r>
      <rPr>
        <sz val="11"/>
        <color rgb="FF000000"/>
        <rFont val="Calibri"/>
        <family val="2"/>
      </rPr>
      <t> </t>
    </r>
    <r>
      <rPr>
        <i/>
        <sz val="11"/>
        <color rgb="FF000000"/>
        <rFont val="Calibri"/>
        <family val="2"/>
      </rPr>
      <t>35</t>
    </r>
    <r>
      <rPr>
        <sz val="11"/>
        <color rgb="FF000000"/>
        <rFont val="Calibri"/>
        <family val="2"/>
      </rPr>
      <t>(3-4), 245-258.</t>
    </r>
  </si>
  <si>
    <r>
      <t>Medeiros, E. S. (2009). </t>
    </r>
    <r>
      <rPr>
        <i/>
        <sz val="11"/>
        <color rgb="FF000000"/>
        <rFont val="Calibri"/>
        <family val="2"/>
      </rPr>
      <t>China's international behavior: activism, opportunism, and diversification</t>
    </r>
    <r>
      <rPr>
        <sz val="11"/>
        <color rgb="FF000000"/>
        <rFont val="Calibri"/>
        <family val="2"/>
      </rPr>
      <t>. Washington, DC: Rand Corporation.</t>
    </r>
  </si>
  <si>
    <r>
      <t xml:space="preserve">Ministry of Foreign Affairs of the People’s Republic of China (FMPRC). (2016, November 24). China’s Policy Paper on Latin America and the Caribbean. </t>
    </r>
    <r>
      <rPr>
        <i/>
        <sz val="11"/>
        <color rgb="FF000000"/>
        <rFont val="Calibri"/>
        <family val="2"/>
      </rPr>
      <t>Chinese Government’s Official Web Portal</t>
    </r>
    <r>
      <rPr>
        <sz val="11"/>
        <color rgb="FF000000"/>
        <rFont val="Calibri"/>
        <family val="2"/>
      </rPr>
      <t xml:space="preserve">. Retrieved on May 30, 2017 from </t>
    </r>
    <r>
      <rPr>
        <u/>
        <sz val="11"/>
        <color rgb="FF000000"/>
        <rFont val="Calibri"/>
        <family val="2"/>
      </rPr>
      <t>http://www.fmprc.gov.cn/mfa_eng/wjdt_665385/2649_665393/t1418254.shtml</t>
    </r>
  </si>
  <si>
    <r>
      <t>Myers, M. (2018). China's Belt and Road Initiative: What Role for Latin America? </t>
    </r>
    <r>
      <rPr>
        <i/>
        <sz val="11"/>
        <color rgb="FF000000"/>
        <rFont val="Calibri"/>
        <family val="2"/>
      </rPr>
      <t>Journal of Latin American Geography</t>
    </r>
    <r>
      <rPr>
        <sz val="11"/>
        <color rgb="FF000000"/>
        <rFont val="Calibri"/>
        <family val="2"/>
      </rPr>
      <t> </t>
    </r>
    <r>
      <rPr>
        <i/>
        <sz val="11"/>
        <color rgb="FF000000"/>
        <rFont val="Calibri"/>
        <family val="2"/>
      </rPr>
      <t>17</t>
    </r>
    <r>
      <rPr>
        <sz val="11"/>
        <color rgb="FF000000"/>
        <rFont val="Calibri"/>
        <family val="2"/>
      </rPr>
      <t>(2), 239-243.</t>
    </r>
  </si>
  <si>
    <r>
      <t>Nadkarni, V. (2010). </t>
    </r>
    <r>
      <rPr>
        <i/>
        <sz val="11"/>
        <color rgb="FF000000"/>
        <rFont val="Calibri"/>
        <family val="2"/>
      </rPr>
      <t>Strategic partnerships in Asia: Balancing without alliances</t>
    </r>
    <r>
      <rPr>
        <sz val="11"/>
        <color rgb="FF000000"/>
        <rFont val="Calibri"/>
        <family val="2"/>
      </rPr>
      <t>. London and New York: Routledge.</t>
    </r>
  </si>
  <si>
    <r>
      <t>Oviedo, E. D. (2006). China: Visión y pr</t>
    </r>
    <r>
      <rPr>
        <i/>
        <sz val="11"/>
        <color theme="1"/>
        <rFont val="Calibri"/>
        <family val="2"/>
      </rPr>
      <t>á</t>
    </r>
    <r>
      <rPr>
        <sz val="11"/>
        <color rgb="FF000000"/>
        <rFont val="Calibri"/>
        <family val="2"/>
      </rPr>
      <t>ctica de sus llamadas ‘relaciones estratégicas’. </t>
    </r>
    <r>
      <rPr>
        <i/>
        <sz val="11"/>
        <color rgb="FF000000"/>
        <rFont val="Calibri"/>
        <family val="2"/>
      </rPr>
      <t>Estudios de Asia y África</t>
    </r>
    <r>
      <rPr>
        <sz val="11"/>
        <color rgb="FF000000"/>
        <rFont val="Calibri"/>
        <family val="2"/>
      </rPr>
      <t> </t>
    </r>
    <r>
      <rPr>
        <i/>
        <sz val="11"/>
        <color rgb="FF000000"/>
        <rFont val="Calibri"/>
        <family val="2"/>
      </rPr>
      <t>41</t>
    </r>
    <r>
      <rPr>
        <sz val="11"/>
        <color rgb="FF000000"/>
        <rFont val="Calibri"/>
        <family val="2"/>
      </rPr>
      <t>(3), 385-404.</t>
    </r>
  </si>
  <si>
    <r>
      <t xml:space="preserve">Rudd, K. (2018, May 10). How Xi Jinping Views the World: The Core Interests that Shape China’s Behaviour. </t>
    </r>
    <r>
      <rPr>
        <i/>
        <sz val="11"/>
        <color rgb="FF000000"/>
        <rFont val="Calibri"/>
        <family val="2"/>
      </rPr>
      <t>Foreign Affairs</t>
    </r>
    <r>
      <rPr>
        <sz val="11"/>
        <color rgb="FF000000"/>
        <rFont val="Calibri"/>
        <family val="2"/>
      </rPr>
      <t>. Retrieved on September 3, 2018 from https://www.foreignaffairs.com/articles/china/2018-05-10/how-xi-jinping-views-world</t>
    </r>
  </si>
  <si>
    <r>
      <t xml:space="preserve">Secretaría General de la Comunidad Andina (SGCAN). (2006). </t>
    </r>
    <r>
      <rPr>
        <i/>
        <sz val="11"/>
        <color rgb="FF000000"/>
        <rFont val="Calibri"/>
        <family val="2"/>
      </rPr>
      <t>La Comunidad Andina: Una Apuesta por Nuestro Futuro.</t>
    </r>
    <r>
      <rPr>
        <sz val="11"/>
        <color rgb="FF000000"/>
        <rFont val="Calibri"/>
        <family val="2"/>
      </rPr>
      <t xml:space="preserve"> Chorrillos-Lima: SGCAN. Retrieved on May 4, 2017 from http://www.comunidadandina.org/StaticFiles/201164175010libro_CAN_nov2006.pdf</t>
    </r>
  </si>
  <si>
    <r>
      <t xml:space="preserve">Slipak, A. (2014). América Latina y China: ¿Cooperación Sur-Sur o ‘Consenso de Beijing’? </t>
    </r>
    <r>
      <rPr>
        <i/>
        <sz val="11"/>
        <color rgb="FF000000"/>
        <rFont val="Calibri"/>
        <family val="2"/>
      </rPr>
      <t>Nueva Sociedad</t>
    </r>
    <r>
      <rPr>
        <sz val="11"/>
        <color rgb="FF000000"/>
        <rFont val="Calibri"/>
        <family val="2"/>
      </rPr>
      <t xml:space="preserve"> </t>
    </r>
    <r>
      <rPr>
        <i/>
        <sz val="11"/>
        <color rgb="FF000000"/>
        <rFont val="Calibri"/>
        <family val="2"/>
      </rPr>
      <t>250</t>
    </r>
    <r>
      <rPr>
        <sz val="11"/>
        <color rgb="FF000000"/>
        <rFont val="Calibri"/>
        <family val="2"/>
      </rPr>
      <t>, 102-113.</t>
    </r>
  </si>
  <si>
    <r>
      <t xml:space="preserve">Soutar, R. (2016, May 6). BRICS bank to learn from Latin American partners. </t>
    </r>
    <r>
      <rPr>
        <i/>
        <sz val="11"/>
        <color rgb="FF000000"/>
        <rFont val="Calibri"/>
        <family val="2"/>
      </rPr>
      <t>Diálogo Chino</t>
    </r>
    <r>
      <rPr>
        <sz val="11"/>
        <color rgb="FF000000"/>
        <rFont val="Calibri"/>
        <family val="2"/>
      </rPr>
      <t>. Retrieved on September 2, 2018 from http://dialogochino.net/brics-bank-to-learn-from-latin-american-partners</t>
    </r>
  </si>
  <si>
    <r>
      <t>Strüver, G. (2014). ‘Bereft of Friends’? China’s Rise and Search for Political Partners in South America. </t>
    </r>
    <r>
      <rPr>
        <i/>
        <sz val="11"/>
        <color rgb="FF000000"/>
        <rFont val="Calibri"/>
        <family val="2"/>
      </rPr>
      <t>Chinese Journal of International Politics,</t>
    </r>
    <r>
      <rPr>
        <sz val="11"/>
        <color rgb="FF000000"/>
        <rFont val="Calibri"/>
        <family val="2"/>
      </rPr>
      <t> </t>
    </r>
    <r>
      <rPr>
        <i/>
        <sz val="11"/>
        <color rgb="FF000000"/>
        <rFont val="Calibri"/>
        <family val="2"/>
      </rPr>
      <t>7</t>
    </r>
    <r>
      <rPr>
        <sz val="11"/>
        <color rgb="FF000000"/>
        <rFont val="Calibri"/>
        <family val="2"/>
      </rPr>
      <t>(1), 117-151.</t>
    </r>
  </si>
  <si>
    <r>
      <t xml:space="preserve">Wong, K. (2018). Analysis of Chinese Narrative of World Order and Foreign Policy: Is China a Revisionist or Reformist Power? </t>
    </r>
    <r>
      <rPr>
        <i/>
        <sz val="11"/>
        <color rgb="FF000000"/>
        <rFont val="Calibri"/>
        <family val="2"/>
      </rPr>
      <t>Comparative Politics (Russia)</t>
    </r>
    <r>
      <rPr>
        <sz val="11"/>
        <color rgb="FF000000"/>
        <rFont val="Calibri"/>
        <family val="2"/>
      </rPr>
      <t xml:space="preserve"> </t>
    </r>
    <r>
      <rPr>
        <i/>
        <sz val="11"/>
        <color rgb="FF000000"/>
        <rFont val="Calibri"/>
        <family val="2"/>
      </rPr>
      <t>9</t>
    </r>
    <r>
      <rPr>
        <sz val="11"/>
        <color rgb="FF000000"/>
        <rFont val="Calibri"/>
        <family val="2"/>
      </rPr>
      <t>(3), 154-161.</t>
    </r>
  </si>
  <si>
    <r>
      <t>Yu, L. (2015). China’s strategic partnership with Latin America: A fulcrum in China's rise </t>
    </r>
    <r>
      <rPr>
        <i/>
        <sz val="11"/>
        <color rgb="FF000000"/>
        <rFont val="Calibri"/>
        <family val="2"/>
      </rPr>
      <t>International Affairs,</t>
    </r>
    <r>
      <rPr>
        <sz val="11"/>
        <color rgb="FF000000"/>
        <rFont val="Calibri"/>
        <family val="2"/>
      </rPr>
      <t> </t>
    </r>
    <r>
      <rPr>
        <i/>
        <sz val="11"/>
        <color rgb="FF000000"/>
        <rFont val="Calibri"/>
        <family val="2"/>
      </rPr>
      <t>91</t>
    </r>
    <r>
      <rPr>
        <sz val="11"/>
        <color rgb="FF000000"/>
        <rFont val="Calibri"/>
        <family val="2"/>
      </rPr>
      <t>(5), 1047-1068.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</si>
</sst>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4">
    <font>
      <sz val="12"/>
      <color theme="1"/>
      <name val="Calibri"/>
      <family val="2"/>
      <scheme val="minor"/>
    </font>
    <font>
      <sz val="11"/>
      <color theme="1"/>
      <name val="Calibri"/>
      <family val="2"/>
      <charset val="238"/>
      <scheme val="minor"/>
    </font>
    <font>
      <b/>
      <sz val="12"/>
      <color theme="1"/>
      <name val="Calibri"/>
      <family val="2"/>
      <scheme val="minor"/>
    </font>
    <font>
      <sz val="12"/>
      <color theme="1"/>
      <name val="Arial"/>
      <family val="2"/>
    </font>
    <font>
      <b/>
      <i/>
      <sz val="12"/>
      <color theme="1"/>
      <name val="Arial"/>
      <family val="2"/>
    </font>
    <font>
      <u/>
      <sz val="12"/>
      <color theme="10"/>
      <name val="Calibri"/>
      <family val="2"/>
      <scheme val="minor"/>
    </font>
    <font>
      <u/>
      <sz val="12"/>
      <color theme="11"/>
      <name val="Calibri"/>
      <family val="2"/>
      <scheme val="minor"/>
    </font>
    <font>
      <sz val="12"/>
      <color rgb="FF000000"/>
      <name val="Calibri"/>
      <family val="2"/>
      <scheme val="minor"/>
    </font>
    <font>
      <b/>
      <sz val="12"/>
      <color rgb="FF000000"/>
      <name val="Calibri"/>
      <family val="2"/>
      <scheme val="minor"/>
    </font>
    <font>
      <i/>
      <sz val="12"/>
      <color theme="1"/>
      <name val="Calibri"/>
      <family val="2"/>
      <scheme val="minor"/>
    </font>
    <font>
      <b/>
      <i/>
      <sz val="12"/>
      <color theme="1"/>
      <name val="Calibri"/>
      <family val="2"/>
      <scheme val="minor"/>
    </font>
    <font>
      <sz val="11"/>
      <color rgb="FF000000"/>
      <name val="Calibri"/>
      <family val="2"/>
      <scheme val="minor"/>
    </font>
    <font>
      <b/>
      <sz val="11"/>
      <color rgb="FFFF0000"/>
      <name val="Calibri"/>
      <family val="2"/>
      <scheme val="minor"/>
    </font>
    <font>
      <b/>
      <i/>
      <sz val="11"/>
      <color rgb="FFFF0000"/>
      <name val="Calibri"/>
      <family val="2"/>
      <scheme val="minor"/>
    </font>
    <font>
      <sz val="11"/>
      <color theme="1"/>
      <name val="Calibri"/>
      <family val="2"/>
      <scheme val="minor"/>
    </font>
    <font>
      <i/>
      <sz val="11"/>
      <color theme="1"/>
      <name val="Calibri"/>
      <family val="2"/>
      <scheme val="minor"/>
    </font>
    <font>
      <b/>
      <sz val="11"/>
      <color theme="1"/>
      <name val="Calibri"/>
      <family val="2"/>
      <scheme val="minor"/>
    </font>
    <font>
      <sz val="11"/>
      <color rgb="FFFF0000"/>
      <name val="Calibri"/>
      <family val="2"/>
      <scheme val="minor"/>
    </font>
    <font>
      <i/>
      <sz val="11"/>
      <color rgb="FFFF0000"/>
      <name val="Calibri"/>
      <family val="2"/>
      <scheme val="minor"/>
    </font>
    <font>
      <b/>
      <sz val="11"/>
      <name val="Calibri"/>
      <family val="2"/>
      <scheme val="minor"/>
    </font>
    <font>
      <b/>
      <sz val="11"/>
      <color rgb="FF000000"/>
      <name val="Calibri"/>
      <family val="2"/>
      <scheme val="minor"/>
    </font>
    <font>
      <sz val="10"/>
      <color rgb="FF000000"/>
      <name val="Tahoma"/>
      <family val="2"/>
    </font>
    <font>
      <b/>
      <sz val="10"/>
      <color rgb="FF000000"/>
      <name val="Tahoma"/>
      <family val="2"/>
    </font>
    <font>
      <i/>
      <sz val="11"/>
      <color rgb="FF000000"/>
      <name val="Calibri"/>
      <family val="2"/>
      <scheme val="minor"/>
    </font>
    <font>
      <b/>
      <i/>
      <sz val="11"/>
      <color theme="1"/>
      <name val="Calibri"/>
      <family val="2"/>
      <scheme val="minor"/>
    </font>
    <font>
      <u/>
      <sz val="11"/>
      <color theme="1"/>
      <name val="Calibri"/>
      <family val="2"/>
      <scheme val="minor"/>
    </font>
    <font>
      <b/>
      <i/>
      <u/>
      <sz val="11"/>
      <color theme="1"/>
      <name val="Calibri"/>
      <family val="2"/>
      <scheme val="minor"/>
    </font>
    <font>
      <b/>
      <sz val="12"/>
      <color theme="0" tint="-0.34998626667073579"/>
      <name val="Calibri"/>
      <family val="2"/>
      <scheme val="minor"/>
    </font>
    <font>
      <b/>
      <sz val="12"/>
      <color rgb="FF000000"/>
      <name val="Calibri"/>
      <family val="2"/>
    </font>
    <font>
      <sz val="12"/>
      <color rgb="FF000000"/>
      <name val="Calibri"/>
      <family val="2"/>
    </font>
    <font>
      <b/>
      <sz val="11"/>
      <color theme="1"/>
      <name val="Calibri"/>
      <family val="2"/>
      <charset val="238"/>
      <scheme val="minor"/>
    </font>
    <font>
      <i/>
      <sz val="12"/>
      <color theme="1"/>
      <name val="Calibri"/>
      <family val="2"/>
      <charset val="238"/>
      <scheme val="minor"/>
    </font>
    <font>
      <sz val="12"/>
      <color theme="1"/>
      <name val="Calibri"/>
      <family val="2"/>
      <charset val="238"/>
      <scheme val="minor"/>
    </font>
    <font>
      <b/>
      <i/>
      <sz val="12"/>
      <color theme="1"/>
      <name val="Calibri"/>
      <family val="2"/>
      <charset val="238"/>
      <scheme val="minor"/>
    </font>
    <font>
      <b/>
      <sz val="12"/>
      <color theme="1"/>
      <name val="Calibri"/>
      <family val="2"/>
      <charset val="238"/>
      <scheme val="minor"/>
    </font>
    <font>
      <sz val="10"/>
      <name val="Arial"/>
      <family val="2"/>
      <charset val="238"/>
    </font>
    <font>
      <i/>
      <sz val="11"/>
      <name val="Calibri"/>
      <family val="2"/>
      <scheme val="minor"/>
    </font>
    <font>
      <sz val="8"/>
      <color rgb="FF222222"/>
      <name val="Arial"/>
      <family val="2"/>
      <charset val="238"/>
    </font>
    <font>
      <sz val="11"/>
      <name val="Calibri"/>
      <family val="2"/>
      <charset val="238"/>
      <scheme val="minor"/>
    </font>
    <font>
      <sz val="11"/>
      <name val="Calibri"/>
      <family val="2"/>
      <scheme val="minor"/>
    </font>
    <font>
      <sz val="12"/>
      <name val="Calibri"/>
      <family val="2"/>
      <charset val="238"/>
      <scheme val="minor"/>
    </font>
    <font>
      <i/>
      <u/>
      <sz val="11"/>
      <name val="Calibri"/>
      <family val="2"/>
      <scheme val="minor"/>
    </font>
    <font>
      <sz val="19"/>
      <color rgb="FF049CCF"/>
      <name val="Arial"/>
      <family val="2"/>
    </font>
    <font>
      <sz val="10"/>
      <color rgb="FF464646"/>
      <name val="Arial"/>
      <family val="2"/>
    </font>
    <font>
      <sz val="10"/>
      <color rgb="FF049CCF"/>
      <name val="Arial"/>
      <family val="2"/>
    </font>
    <font>
      <i/>
      <u/>
      <sz val="11"/>
      <color theme="1"/>
      <name val="Calibri"/>
      <family val="2"/>
      <charset val="238"/>
      <scheme val="minor"/>
    </font>
    <font>
      <i/>
      <u/>
      <sz val="11"/>
      <color rgb="FF000000"/>
      <name val="Calibri"/>
      <family val="2"/>
      <scheme val="minor"/>
    </font>
    <font>
      <i/>
      <u/>
      <sz val="11"/>
      <color theme="1"/>
      <name val="Calibri"/>
      <family val="2"/>
      <scheme val="minor"/>
    </font>
    <font>
      <sz val="11"/>
      <color rgb="FF000000"/>
      <name val="Calibri"/>
      <family val="2"/>
      <charset val="238"/>
    </font>
    <font>
      <sz val="11"/>
      <name val="Calibri"/>
      <family val="2"/>
      <charset val="238"/>
    </font>
    <font>
      <i/>
      <sz val="11"/>
      <name val="Calibri"/>
      <family val="2"/>
      <charset val="238"/>
    </font>
    <font>
      <b/>
      <i/>
      <sz val="11"/>
      <name val="Calibri"/>
      <family val="2"/>
      <charset val="238"/>
    </font>
    <font>
      <b/>
      <sz val="11"/>
      <name val="Calibri"/>
      <family val="2"/>
      <charset val="238"/>
    </font>
    <font>
      <i/>
      <sz val="11"/>
      <color rgb="FF000000"/>
      <name val="Calibri"/>
      <family val="2"/>
      <charset val="238"/>
    </font>
    <font>
      <i/>
      <sz val="11"/>
      <name val="Symbol"/>
      <family val="1"/>
      <charset val="2"/>
    </font>
    <font>
      <i/>
      <vertAlign val="subscript"/>
      <sz val="11"/>
      <name val="Calibri"/>
      <family val="2"/>
      <charset val="238"/>
    </font>
    <font>
      <b/>
      <i/>
      <sz val="11"/>
      <color rgb="FF000000"/>
      <name val="Calibri"/>
      <family val="2"/>
      <scheme val="minor"/>
    </font>
    <font>
      <sz val="11"/>
      <name val="Calibri"/>
      <family val="2"/>
    </font>
    <font>
      <i/>
      <sz val="11"/>
      <name val="Calibri"/>
      <family val="2"/>
    </font>
    <font>
      <sz val="11"/>
      <color rgb="FF000000"/>
      <name val="Calibri"/>
      <family val="2"/>
    </font>
    <font>
      <i/>
      <sz val="11"/>
      <color rgb="FF000000"/>
      <name val="Calibri"/>
      <family val="2"/>
    </font>
    <font>
      <sz val="11"/>
      <color theme="1"/>
      <name val="Calibri"/>
      <family val="2"/>
    </font>
    <font>
      <u/>
      <sz val="11"/>
      <color rgb="FF000000"/>
      <name val="Calibri"/>
      <family val="2"/>
    </font>
    <font>
      <i/>
      <sz val="11"/>
      <color theme="1"/>
      <name val="Calibri"/>
      <family val="2"/>
    </font>
  </fonts>
  <fills count="16">
    <fill>
      <patternFill patternType="none"/>
    </fill>
    <fill>
      <patternFill patternType="gray125"/>
    </fill>
    <fill>
      <patternFill patternType="solid">
        <fgColor rgb="FFFF0000"/>
        <bgColor indexed="64"/>
      </patternFill>
    </fill>
    <fill>
      <patternFill patternType="solid">
        <fgColor rgb="FF00B050"/>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FC000"/>
        <bgColor indexed="64"/>
      </patternFill>
    </fill>
    <fill>
      <patternFill patternType="solid">
        <fgColor rgb="FFFFFFFF"/>
        <bgColor indexed="64"/>
      </patternFill>
    </fill>
    <fill>
      <patternFill patternType="solid">
        <fgColor rgb="FF92D050"/>
        <bgColor indexed="64"/>
      </patternFill>
    </fill>
    <fill>
      <patternFill patternType="solid">
        <fgColor rgb="FF7030A0"/>
        <bgColor indexed="64"/>
      </patternFill>
    </fill>
    <fill>
      <patternFill patternType="solid">
        <fgColor rgb="FF00B0F0"/>
        <bgColor indexed="64"/>
      </patternFill>
    </fill>
    <fill>
      <patternFill patternType="solid">
        <fgColor rgb="FFFF8926"/>
        <bgColor indexed="64"/>
      </patternFill>
    </fill>
    <fill>
      <patternFill patternType="solid">
        <fgColor theme="5"/>
        <bgColor indexed="64"/>
      </patternFill>
    </fill>
    <fill>
      <patternFill patternType="solid">
        <fgColor theme="0" tint="-0.14999847407452621"/>
        <bgColor indexed="64"/>
      </patternFill>
    </fill>
    <fill>
      <patternFill patternType="solid">
        <fgColor rgb="FFFFC000"/>
        <bgColor rgb="FFFFC000"/>
      </patternFill>
    </fill>
    <fill>
      <patternFill patternType="solid">
        <fgColor rgb="FFFFFF00"/>
        <bgColor rgb="FFFFFF00"/>
      </patternFill>
    </fill>
  </fills>
  <borders count="15">
    <border>
      <left/>
      <right/>
      <top/>
      <bottom/>
      <diagonal/>
    </border>
    <border>
      <left style="thick">
        <color rgb="FF000000"/>
      </left>
      <right style="thick">
        <color rgb="FF000000"/>
      </right>
      <top style="thick">
        <color rgb="FF000000"/>
      </top>
      <bottom/>
      <diagonal/>
    </border>
    <border>
      <left style="thick">
        <color rgb="FF000000"/>
      </left>
      <right style="thick">
        <color rgb="FF000000"/>
      </right>
      <top/>
      <bottom/>
      <diagonal/>
    </border>
    <border>
      <left/>
      <right style="medium">
        <color rgb="FF000000"/>
      </right>
      <top style="thick">
        <color rgb="FF000000"/>
      </top>
      <bottom style="medium">
        <color rgb="FF000000"/>
      </bottom>
      <diagonal/>
    </border>
    <border>
      <left/>
      <right/>
      <top style="thick">
        <color rgb="FF000000"/>
      </top>
      <bottom style="medium">
        <color rgb="FF000000"/>
      </bottom>
      <diagonal/>
    </border>
    <border>
      <left/>
      <right style="medium">
        <color rgb="FF000000"/>
      </right>
      <top/>
      <bottom style="thick">
        <color rgb="FF000000"/>
      </bottom>
      <diagonal/>
    </border>
    <border>
      <left/>
      <right style="medium">
        <color rgb="FF000000"/>
      </right>
      <top style="medium">
        <color rgb="FF000000"/>
      </top>
      <bottom style="thick">
        <color rgb="FF000000"/>
      </bottom>
      <diagonal/>
    </border>
    <border>
      <left/>
      <right style="thick">
        <color rgb="FF000000"/>
      </right>
      <top style="medium">
        <color rgb="FF000000"/>
      </top>
      <bottom style="thick">
        <color rgb="FF000000"/>
      </bottom>
      <diagonal/>
    </border>
    <border>
      <left/>
      <right style="medium">
        <color rgb="FF000000"/>
      </right>
      <top/>
      <bottom/>
      <diagonal/>
    </border>
    <border>
      <left/>
      <right style="thick">
        <color rgb="FF000000"/>
      </right>
      <top/>
      <bottom/>
      <diagonal/>
    </border>
    <border>
      <left style="thick">
        <color rgb="FF000000"/>
      </left>
      <right style="thick">
        <color rgb="FF000000"/>
      </right>
      <top/>
      <bottom style="thick">
        <color rgb="FF000000"/>
      </bottom>
      <diagonal/>
    </border>
    <border>
      <left/>
      <right style="thick">
        <color rgb="FF000000"/>
      </right>
      <top/>
      <bottom style="thick">
        <color rgb="FF000000"/>
      </bottom>
      <diagonal/>
    </border>
    <border>
      <left/>
      <right/>
      <top/>
      <bottom style="thick">
        <color rgb="FF000000"/>
      </bottom>
      <diagonal/>
    </border>
    <border>
      <left style="thick">
        <color rgb="FF000000"/>
      </left>
      <right/>
      <top style="thick">
        <color rgb="FF000000"/>
      </top>
      <bottom style="medium">
        <color rgb="FF000000"/>
      </bottom>
      <diagonal/>
    </border>
    <border>
      <left/>
      <right/>
      <top style="thick">
        <color rgb="FF000000"/>
      </top>
      <bottom/>
      <diagonal/>
    </border>
  </borders>
  <cellStyleXfs count="10">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5" fillId="0" borderId="0">
      <alignment vertical="center"/>
    </xf>
  </cellStyleXfs>
  <cellXfs count="167">
    <xf numFmtId="0" fontId="0" fillId="0" borderId="0" xfId="0"/>
    <xf numFmtId="0" fontId="2" fillId="0" borderId="0" xfId="0" applyFont="1"/>
    <xf numFmtId="0" fontId="0" fillId="0" borderId="0" xfId="0" applyFill="1"/>
    <xf numFmtId="0" fontId="3" fillId="0" borderId="0" xfId="0" applyFont="1"/>
    <xf numFmtId="0" fontId="0" fillId="3" borderId="0" xfId="0" applyFill="1"/>
    <xf numFmtId="0" fontId="0" fillId="4" borderId="0" xfId="0" applyFill="1"/>
    <xf numFmtId="0" fontId="0" fillId="5" borderId="0" xfId="0" applyFill="1"/>
    <xf numFmtId="0" fontId="0" fillId="0" borderId="0" xfId="0" applyAlignment="1">
      <alignment horizontal="center" wrapText="1"/>
    </xf>
    <xf numFmtId="0" fontId="0" fillId="5" borderId="0" xfId="0" applyFill="1" applyAlignment="1">
      <alignment horizontal="center" wrapText="1"/>
    </xf>
    <xf numFmtId="0" fontId="0" fillId="11" borderId="0" xfId="0" applyFill="1"/>
    <xf numFmtId="0" fontId="4" fillId="0" borderId="0" xfId="0" applyFont="1" applyAlignment="1">
      <alignment horizontal="center"/>
    </xf>
    <xf numFmtId="0" fontId="0" fillId="0" borderId="0" xfId="0" applyAlignment="1">
      <alignment horizontal="center"/>
    </xf>
    <xf numFmtId="0" fontId="7" fillId="0" borderId="0" xfId="0" applyFont="1" applyAlignment="1">
      <alignment horizontal="center" vertical="center" wrapText="1"/>
    </xf>
    <xf numFmtId="0" fontId="0" fillId="0" borderId="0" xfId="0" applyAlignment="1">
      <alignment horizontal="center" vertical="center" wrapText="1"/>
    </xf>
    <xf numFmtId="0" fontId="0" fillId="0" borderId="0" xfId="0" applyFont="1"/>
    <xf numFmtId="0" fontId="0" fillId="5" borderId="0" xfId="0" applyFont="1" applyFill="1"/>
    <xf numFmtId="0" fontId="0" fillId="0" borderId="0" xfId="0" applyFont="1" applyAlignment="1">
      <alignment horizontal="center"/>
    </xf>
    <xf numFmtId="0" fontId="10" fillId="0" borderId="0" xfId="0" applyFont="1" applyAlignment="1">
      <alignment horizontal="center"/>
    </xf>
    <xf numFmtId="0" fontId="9" fillId="3" borderId="0" xfId="0" applyFont="1" applyFill="1" applyAlignment="1">
      <alignment horizontal="center" vertical="center"/>
    </xf>
    <xf numFmtId="0" fontId="0" fillId="4" borderId="0" xfId="0" applyFill="1" applyAlignment="1">
      <alignment horizontal="center" vertical="center" wrapText="1"/>
    </xf>
    <xf numFmtId="0" fontId="11" fillId="0" borderId="0" xfId="0" applyFont="1"/>
    <xf numFmtId="0" fontId="12" fillId="0" borderId="0" xfId="0" applyFont="1"/>
    <xf numFmtId="0" fontId="13" fillId="0" borderId="0" xfId="0" applyFont="1" applyAlignment="1">
      <alignment vertical="center"/>
    </xf>
    <xf numFmtId="0" fontId="13" fillId="0" borderId="0" xfId="0" applyFont="1"/>
    <xf numFmtId="0" fontId="14" fillId="0" borderId="0" xfId="0" applyFont="1" applyFill="1"/>
    <xf numFmtId="0" fontId="14" fillId="0" borderId="0" xfId="0" applyFont="1"/>
    <xf numFmtId="0" fontId="15" fillId="0" borderId="0" xfId="0" applyFont="1" applyFill="1"/>
    <xf numFmtId="0" fontId="15" fillId="13" borderId="0" xfId="0" applyFont="1" applyFill="1"/>
    <xf numFmtId="0" fontId="16" fillId="0" borderId="0" xfId="0" applyFont="1"/>
    <xf numFmtId="0" fontId="17" fillId="0" borderId="0" xfId="0" applyFont="1"/>
    <xf numFmtId="0" fontId="14" fillId="3" borderId="0" xfId="0" applyFont="1" applyFill="1"/>
    <xf numFmtId="0" fontId="14" fillId="8" borderId="0" xfId="0" applyFont="1" applyFill="1"/>
    <xf numFmtId="0" fontId="17" fillId="8" borderId="0" xfId="0" applyFont="1" applyFill="1"/>
    <xf numFmtId="0" fontId="14" fillId="4" borderId="0" xfId="0" applyFont="1" applyFill="1"/>
    <xf numFmtId="0" fontId="14" fillId="9" borderId="0" xfId="0" applyFont="1" applyFill="1"/>
    <xf numFmtId="0" fontId="17" fillId="9" borderId="0" xfId="0" applyFont="1" applyFill="1"/>
    <xf numFmtId="0" fontId="14" fillId="10" borderId="0" xfId="0" applyFont="1" applyFill="1"/>
    <xf numFmtId="0" fontId="17" fillId="10" borderId="0" xfId="0" applyFont="1" applyFill="1"/>
    <xf numFmtId="0" fontId="15" fillId="0" borderId="0" xfId="0" applyFont="1"/>
    <xf numFmtId="0" fontId="13" fillId="13" borderId="0" xfId="0" applyFont="1" applyFill="1"/>
    <xf numFmtId="0" fontId="14" fillId="0" borderId="0" xfId="0" applyFont="1" applyFill="1" applyAlignment="1"/>
    <xf numFmtId="0" fontId="18" fillId="0" borderId="0" xfId="0" applyFont="1"/>
    <xf numFmtId="0" fontId="19" fillId="0" borderId="0" xfId="0" applyFont="1" applyFill="1" applyAlignment="1">
      <alignment vertical="center"/>
    </xf>
    <xf numFmtId="0" fontId="18" fillId="0" borderId="0" xfId="0" applyFont="1" applyFill="1" applyBorder="1"/>
    <xf numFmtId="0" fontId="19" fillId="0" borderId="0" xfId="0" applyNumberFormat="1" applyFont="1" applyFill="1" applyBorder="1" applyAlignment="1" applyProtection="1"/>
    <xf numFmtId="0" fontId="11" fillId="7" borderId="5"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11" fillId="7" borderId="1" xfId="0" applyFont="1" applyFill="1" applyBorder="1" applyAlignment="1">
      <alignment vertical="center" wrapText="1"/>
    </xf>
    <xf numFmtId="0" fontId="11" fillId="7" borderId="8" xfId="0" applyFont="1" applyFill="1" applyBorder="1" applyAlignment="1">
      <alignment horizontal="right" vertical="center" wrapText="1"/>
    </xf>
    <xf numFmtId="0" fontId="11" fillId="8" borderId="9" xfId="0" applyFont="1" applyFill="1" applyBorder="1" applyAlignment="1">
      <alignment horizontal="right" vertical="center" wrapText="1"/>
    </xf>
    <xf numFmtId="0" fontId="11" fillId="7" borderId="2" xfId="0" applyFont="1" applyFill="1" applyBorder="1" applyAlignment="1">
      <alignment vertical="center" wrapText="1"/>
    </xf>
    <xf numFmtId="0" fontId="11" fillId="10" borderId="8" xfId="0" applyFont="1" applyFill="1" applyBorder="1" applyAlignment="1">
      <alignment horizontal="right" vertical="center" wrapText="1"/>
    </xf>
    <xf numFmtId="0" fontId="11" fillId="9" borderId="9" xfId="0" applyFont="1" applyFill="1" applyBorder="1" applyAlignment="1">
      <alignment horizontal="right" vertical="center" wrapText="1"/>
    </xf>
    <xf numFmtId="0" fontId="11" fillId="7" borderId="10" xfId="0" applyFont="1" applyFill="1" applyBorder="1" applyAlignment="1">
      <alignment vertical="center" wrapText="1"/>
    </xf>
    <xf numFmtId="0" fontId="11" fillId="7" borderId="5" xfId="0" applyFont="1" applyFill="1" applyBorder="1" applyAlignment="1">
      <alignment horizontal="right" vertical="center" wrapText="1"/>
    </xf>
    <xf numFmtId="0" fontId="11" fillId="7" borderId="11" xfId="0" applyFont="1" applyFill="1" applyBorder="1" applyAlignment="1">
      <alignment horizontal="right" vertical="center" wrapText="1"/>
    </xf>
    <xf numFmtId="0" fontId="20" fillId="14" borderId="0" xfId="0" applyFont="1" applyFill="1" applyBorder="1"/>
    <xf numFmtId="0" fontId="23" fillId="0" borderId="0" xfId="0" applyFont="1" applyFill="1"/>
    <xf numFmtId="0" fontId="16" fillId="3" borderId="0" xfId="0" applyFont="1" applyFill="1"/>
    <xf numFmtId="0" fontId="16" fillId="0" borderId="0" xfId="0" applyFont="1" applyAlignment="1">
      <alignment horizontal="right"/>
    </xf>
    <xf numFmtId="0" fontId="16" fillId="9" borderId="0" xfId="0" applyFont="1" applyFill="1"/>
    <xf numFmtId="0" fontId="24" fillId="0" borderId="0" xfId="0" applyFont="1"/>
    <xf numFmtId="0" fontId="24" fillId="0" borderId="0" xfId="0" applyFont="1" applyFill="1"/>
    <xf numFmtId="0" fontId="16" fillId="6" borderId="0" xfId="0" applyFont="1" applyFill="1"/>
    <xf numFmtId="0" fontId="16" fillId="0" borderId="0" xfId="0" applyFont="1" applyFill="1"/>
    <xf numFmtId="0" fontId="11" fillId="0" borderId="0" xfId="0" applyFont="1" applyFill="1"/>
    <xf numFmtId="0" fontId="16" fillId="11" borderId="0" xfId="0" applyFont="1" applyFill="1"/>
    <xf numFmtId="0" fontId="14" fillId="11" borderId="0" xfId="0" applyFont="1" applyFill="1"/>
    <xf numFmtId="0" fontId="25" fillId="0" borderId="0" xfId="0" applyFont="1"/>
    <xf numFmtId="0" fontId="16" fillId="12" borderId="0" xfId="0" applyFont="1" applyFill="1"/>
    <xf numFmtId="0" fontId="12" fillId="0" borderId="0" xfId="0" applyFont="1" applyAlignment="1">
      <alignment horizontal="right"/>
    </xf>
    <xf numFmtId="0" fontId="26" fillId="0" borderId="0" xfId="0" applyFont="1"/>
    <xf numFmtId="0" fontId="2" fillId="0" borderId="0" xfId="0" applyFont="1" applyFill="1"/>
    <xf numFmtId="0" fontId="27" fillId="0" borderId="0" xfId="0" applyFont="1"/>
    <xf numFmtId="0" fontId="28" fillId="0" borderId="0" xfId="0" applyFont="1"/>
    <xf numFmtId="0" fontId="29" fillId="0" borderId="0" xfId="0" applyFont="1" applyAlignment="1">
      <alignment horizontal="center" vertical="center" wrapText="1"/>
    </xf>
    <xf numFmtId="0" fontId="0" fillId="15" borderId="0" xfId="0" applyFont="1" applyFill="1" applyBorder="1"/>
    <xf numFmtId="0" fontId="32" fillId="0" borderId="0" xfId="0" applyFont="1"/>
    <xf numFmtId="0" fontId="33" fillId="0" borderId="0" xfId="0" applyFont="1"/>
    <xf numFmtId="0" fontId="31" fillId="0" borderId="0" xfId="0" applyFont="1"/>
    <xf numFmtId="0" fontId="33" fillId="0" borderId="0" xfId="0" applyFont="1" applyAlignment="1">
      <alignment horizontal="center" vertical="center" wrapText="1"/>
    </xf>
    <xf numFmtId="0" fontId="32" fillId="0" borderId="0" xfId="0" applyFont="1" applyAlignment="1">
      <alignment horizontal="center" vertical="center" wrapText="1"/>
    </xf>
    <xf numFmtId="0" fontId="33" fillId="0" borderId="0" xfId="0" applyFont="1" applyAlignment="1">
      <alignment horizontal="center"/>
    </xf>
    <xf numFmtId="0" fontId="34" fillId="0" borderId="0" xfId="0" applyFont="1"/>
    <xf numFmtId="0" fontId="33" fillId="2" borderId="0" xfId="0" applyFont="1" applyFill="1"/>
    <xf numFmtId="0" fontId="32" fillId="11" borderId="0" xfId="0" applyFont="1" applyFill="1"/>
    <xf numFmtId="0" fontId="32" fillId="6" borderId="0" xfId="0" applyFont="1" applyFill="1"/>
    <xf numFmtId="0" fontId="35" fillId="0" borderId="0" xfId="9">
      <alignment vertical="center"/>
    </xf>
    <xf numFmtId="0" fontId="30" fillId="2" borderId="0" xfId="9" applyFont="1" applyFill="1" applyAlignment="1">
      <alignment horizontal="center"/>
    </xf>
    <xf numFmtId="0" fontId="30" fillId="0" borderId="0" xfId="9" applyFont="1" applyFill="1" applyAlignment="1">
      <alignment horizontal="center"/>
    </xf>
    <xf numFmtId="0" fontId="16" fillId="0" borderId="0" xfId="9" applyFont="1" applyFill="1" applyAlignment="1">
      <alignment horizontal="center"/>
    </xf>
    <xf numFmtId="0" fontId="24" fillId="0" borderId="0" xfId="9" applyFont="1" applyFill="1" applyBorder="1" applyAlignment="1">
      <alignment horizontal="center" vertical="center"/>
    </xf>
    <xf numFmtId="0" fontId="37" fillId="0" borderId="0" xfId="9" applyFont="1">
      <alignment vertical="center"/>
    </xf>
    <xf numFmtId="0" fontId="16" fillId="0" borderId="0" xfId="9" applyFont="1" applyFill="1" applyBorder="1" applyAlignment="1">
      <alignment horizontal="left" vertical="center"/>
    </xf>
    <xf numFmtId="0" fontId="30" fillId="0" borderId="0" xfId="9" applyFont="1" applyFill="1" applyBorder="1" applyAlignment="1">
      <alignment horizontal="left" vertical="center" wrapText="1"/>
    </xf>
    <xf numFmtId="0" fontId="34" fillId="0" borderId="0" xfId="9" applyFont="1" applyFill="1" applyBorder="1" applyAlignment="1">
      <alignment horizontal="left" vertical="center" wrapText="1"/>
    </xf>
    <xf numFmtId="0" fontId="39" fillId="0" borderId="0" xfId="9" applyFont="1" applyAlignment="1">
      <alignment horizontal="left"/>
    </xf>
    <xf numFmtId="0" fontId="38" fillId="0" borderId="0" xfId="9" applyFont="1" applyAlignment="1">
      <alignment vertical="center"/>
    </xf>
    <xf numFmtId="0" fontId="40" fillId="0" borderId="0" xfId="9" applyFont="1">
      <alignment vertical="center"/>
    </xf>
    <xf numFmtId="0" fontId="39" fillId="0" borderId="0" xfId="9" applyFont="1" applyFill="1" applyBorder="1" applyAlignment="1">
      <alignment horizontal="left" vertical="center" wrapText="1"/>
    </xf>
    <xf numFmtId="0" fontId="16" fillId="0" borderId="0" xfId="9" applyFont="1" applyAlignment="1">
      <alignment wrapText="1"/>
    </xf>
    <xf numFmtId="0" fontId="34" fillId="0" borderId="0" xfId="9" applyFont="1" applyFill="1" applyBorder="1" applyAlignment="1">
      <alignment horizontal="left" vertical="center"/>
    </xf>
    <xf numFmtId="0" fontId="39" fillId="0" borderId="0" xfId="9" applyFont="1" applyAlignment="1"/>
    <xf numFmtId="0" fontId="38" fillId="0" borderId="0" xfId="9" applyFont="1" applyAlignment="1"/>
    <xf numFmtId="0" fontId="14" fillId="0" borderId="0" xfId="9" applyFont="1" applyAlignment="1"/>
    <xf numFmtId="0" fontId="41" fillId="0" borderId="0" xfId="9" applyFont="1" applyAlignment="1"/>
    <xf numFmtId="0" fontId="42" fillId="0" borderId="0" xfId="9" applyFont="1" applyAlignment="1"/>
    <xf numFmtId="0" fontId="43" fillId="0" borderId="0" xfId="9" applyFont="1" applyAlignment="1">
      <alignment wrapText="1"/>
    </xf>
    <xf numFmtId="0" fontId="35" fillId="2" borderId="0" xfId="9" applyFill="1" applyAlignment="1"/>
    <xf numFmtId="0" fontId="45" fillId="0" borderId="0" xfId="0" applyFont="1" applyAlignment="1"/>
    <xf numFmtId="0" fontId="45" fillId="0" borderId="0" xfId="0" applyFont="1" applyFill="1" applyAlignment="1"/>
    <xf numFmtId="0" fontId="39" fillId="0" borderId="0" xfId="0" applyFont="1" applyFill="1" applyAlignment="1">
      <alignment horizontal="left"/>
    </xf>
    <xf numFmtId="0" fontId="39" fillId="0" borderId="0" xfId="0" applyFont="1" applyFill="1" applyAlignment="1"/>
    <xf numFmtId="0" fontId="39" fillId="0" borderId="0" xfId="0" applyFont="1" applyFill="1" applyAlignment="1">
      <alignment vertical="center"/>
    </xf>
    <xf numFmtId="0" fontId="46" fillId="0" borderId="0" xfId="0" applyFont="1"/>
    <xf numFmtId="0" fontId="20" fillId="0" borderId="0" xfId="0" applyFont="1"/>
    <xf numFmtId="0" fontId="20" fillId="0" borderId="0" xfId="0" applyFont="1" applyAlignment="1">
      <alignment horizontal="left"/>
    </xf>
    <xf numFmtId="0" fontId="14" fillId="0" borderId="0" xfId="0" applyFont="1" applyAlignment="1">
      <alignment horizontal="right"/>
    </xf>
    <xf numFmtId="0" fontId="14" fillId="0" borderId="0" xfId="0" applyFont="1" applyFill="1" applyAlignment="1">
      <alignment horizontal="right"/>
    </xf>
    <xf numFmtId="0" fontId="16" fillId="0" borderId="0" xfId="0" applyFont="1" applyFill="1" applyAlignment="1">
      <alignment horizontal="left"/>
    </xf>
    <xf numFmtId="0" fontId="47" fillId="0" borderId="0" xfId="0" applyFont="1" applyAlignment="1"/>
    <xf numFmtId="0" fontId="47" fillId="0" borderId="0" xfId="0" applyFont="1" applyFill="1" applyAlignment="1"/>
    <xf numFmtId="0" fontId="19" fillId="0" borderId="0" xfId="0" applyFont="1" applyAlignment="1">
      <alignment horizontal="center"/>
    </xf>
    <xf numFmtId="10" fontId="1" fillId="0" borderId="0" xfId="0" applyNumberFormat="1" applyFont="1" applyBorder="1" applyAlignment="1">
      <alignment horizontal="center"/>
    </xf>
    <xf numFmtId="9" fontId="1" fillId="0" borderId="0" xfId="0" applyNumberFormat="1" applyFont="1" applyBorder="1" applyAlignment="1">
      <alignment horizontal="center"/>
    </xf>
    <xf numFmtId="0" fontId="14" fillId="0" borderId="0" xfId="0" applyFont="1" applyFill="1" applyBorder="1"/>
    <xf numFmtId="0" fontId="14" fillId="0" borderId="0" xfId="0" applyFont="1" applyBorder="1"/>
    <xf numFmtId="0" fontId="15" fillId="0" borderId="0" xfId="0" applyFont="1" applyBorder="1"/>
    <xf numFmtId="0" fontId="19" fillId="0" borderId="0" xfId="0" applyNumberFormat="1" applyFont="1" applyFill="1" applyBorder="1" applyAlignment="1" applyProtection="1">
      <alignment horizontal="center"/>
    </xf>
    <xf numFmtId="0" fontId="48" fillId="0" borderId="0" xfId="0" applyFont="1"/>
    <xf numFmtId="0" fontId="48" fillId="0" borderId="0" xfId="0" applyFont="1" applyFill="1" applyAlignment="1">
      <alignment vertical="center"/>
    </xf>
    <xf numFmtId="0" fontId="49" fillId="0" borderId="0" xfId="0" applyFont="1" applyFill="1" applyAlignment="1">
      <alignment horizontal="left" vertical="center"/>
    </xf>
    <xf numFmtId="0" fontId="48" fillId="0" borderId="0" xfId="0" applyFont="1" applyFill="1" applyAlignment="1">
      <alignment horizontal="left" vertical="center"/>
    </xf>
    <xf numFmtId="0" fontId="38" fillId="0" borderId="0" xfId="0" applyFont="1" applyFill="1" applyAlignment="1">
      <alignment horizontal="left" vertical="center"/>
    </xf>
    <xf numFmtId="0" fontId="39" fillId="0" borderId="0" xfId="0" applyFont="1" applyFill="1" applyAlignment="1">
      <alignment horizontal="left" vertical="center" wrapText="1"/>
    </xf>
    <xf numFmtId="0" fontId="39" fillId="0" borderId="0" xfId="0" applyFont="1" applyFill="1" applyAlignment="1">
      <alignment horizontal="left" vertical="center"/>
    </xf>
    <xf numFmtId="0" fontId="39" fillId="0" borderId="0" xfId="0" applyFont="1" applyFill="1" applyAlignment="1">
      <alignment vertical="center" wrapText="1"/>
    </xf>
    <xf numFmtId="0" fontId="50" fillId="0" borderId="0" xfId="0" applyFont="1" applyFill="1" applyAlignment="1">
      <alignment horizontal="justify" vertical="center"/>
    </xf>
    <xf numFmtId="0" fontId="49" fillId="0" borderId="0" xfId="0" applyFont="1" applyFill="1" applyAlignment="1">
      <alignment vertical="center"/>
    </xf>
    <xf numFmtId="0" fontId="47" fillId="0" borderId="0" xfId="0" applyFont="1"/>
    <xf numFmtId="0" fontId="53" fillId="0" borderId="0" xfId="0" applyFont="1" applyFill="1" applyAlignment="1">
      <alignment horizontal="left" vertical="center" wrapText="1"/>
    </xf>
    <xf numFmtId="0" fontId="34" fillId="0" borderId="0" xfId="9" applyFont="1" applyFill="1" applyBorder="1" applyAlignment="1">
      <alignment horizontal="left" vertical="center" wrapText="1"/>
    </xf>
    <xf numFmtId="0" fontId="30" fillId="0" borderId="0" xfId="9" applyFont="1" applyFill="1" applyBorder="1" applyAlignment="1">
      <alignment horizontal="left" vertical="center"/>
    </xf>
    <xf numFmtId="0" fontId="31" fillId="0" borderId="0" xfId="0" applyFont="1" applyAlignment="1">
      <alignment horizontal="center" vertical="center" wrapText="1"/>
    </xf>
    <xf numFmtId="0" fontId="31" fillId="2" borderId="0" xfId="0" applyFont="1" applyFill="1" applyAlignment="1">
      <alignment horizontal="center" vertical="center" wrapText="1"/>
    </xf>
    <xf numFmtId="0" fontId="20" fillId="0" borderId="12" xfId="0" applyFont="1" applyFill="1" applyBorder="1" applyAlignment="1">
      <alignment horizontal="center" vertical="center" wrapText="1"/>
    </xf>
    <xf numFmtId="0" fontId="14" fillId="7" borderId="1" xfId="0" applyFont="1" applyFill="1" applyBorder="1" applyAlignment="1">
      <alignment vertical="center" wrapText="1"/>
    </xf>
    <xf numFmtId="0" fontId="14" fillId="7" borderId="10" xfId="0" applyFont="1" applyFill="1" applyBorder="1" applyAlignment="1">
      <alignment vertical="center" wrapText="1"/>
    </xf>
    <xf numFmtId="0" fontId="11" fillId="7" borderId="13"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11" fillId="7" borderId="3" xfId="0" applyFont="1" applyFill="1" applyBorder="1" applyAlignment="1">
      <alignment horizontal="center" vertical="center" wrapText="1"/>
    </xf>
    <xf numFmtId="0" fontId="11" fillId="0" borderId="14" xfId="0" applyFont="1" applyFill="1" applyBorder="1" applyAlignment="1">
      <alignment vertical="center" wrapText="1"/>
    </xf>
    <xf numFmtId="0" fontId="11" fillId="7" borderId="14" xfId="0" applyFont="1" applyFill="1" applyBorder="1" applyAlignment="1">
      <alignment vertical="center" wrapText="1"/>
    </xf>
    <xf numFmtId="0" fontId="16" fillId="0" borderId="0" xfId="0" applyFont="1" applyFill="1" applyAlignment="1">
      <alignment horizontal="center"/>
    </xf>
    <xf numFmtId="0" fontId="15" fillId="0" borderId="0" xfId="0" applyFont="1" applyAlignment="1">
      <alignment horizontal="center"/>
    </xf>
    <xf numFmtId="0" fontId="14" fillId="0" borderId="0" xfId="0" applyFont="1" applyAlignment="1">
      <alignment horizontal="center"/>
    </xf>
    <xf numFmtId="0" fontId="14" fillId="4" borderId="0" xfId="0" applyFont="1" applyFill="1" applyAlignment="1">
      <alignment horizontal="center"/>
    </xf>
    <xf numFmtId="0" fontId="56" fillId="0" borderId="0" xfId="0" applyFont="1"/>
    <xf numFmtId="0" fontId="23" fillId="0" borderId="0" xfId="0" applyFont="1"/>
    <xf numFmtId="0" fontId="57" fillId="0" borderId="0" xfId="0" applyFont="1" applyAlignment="1">
      <alignment horizontal="left" vertical="center"/>
    </xf>
    <xf numFmtId="0" fontId="58" fillId="0" borderId="0" xfId="0" applyFont="1" applyAlignment="1">
      <alignment horizontal="left" vertical="center"/>
    </xf>
    <xf numFmtId="0" fontId="59" fillId="0" borderId="0" xfId="0" applyFont="1" applyAlignment="1">
      <alignment horizontal="left" vertical="center"/>
    </xf>
    <xf numFmtId="0" fontId="57" fillId="0" borderId="0" xfId="0" applyFont="1" applyFill="1" applyAlignment="1">
      <alignment horizontal="left" vertical="center"/>
    </xf>
    <xf numFmtId="0" fontId="61" fillId="0" borderId="0" xfId="0" applyFont="1"/>
    <xf numFmtId="0" fontId="59" fillId="0" borderId="0" xfId="0" applyFont="1" applyFill="1" applyAlignment="1">
      <alignment horizontal="left" vertical="center"/>
    </xf>
    <xf numFmtId="0" fontId="59" fillId="0" borderId="0" xfId="0" applyFont="1"/>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ny 2" xfId="9" xr:uid="{00000000-0005-0000-0000-000005000000}"/>
  </cellStyles>
  <dxfs count="0"/>
  <tableStyles count="0" defaultTableStyle="TableStyleMedium9" defaultPivotStyle="PivotStyleMedium7"/>
  <colors>
    <mruColors>
      <color rgb="FFFF89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4.0/"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34</xdr:row>
      <xdr:rowOff>0</xdr:rowOff>
    </xdr:from>
    <xdr:to>
      <xdr:col>1</xdr:col>
      <xdr:colOff>1117600</xdr:colOff>
      <xdr:row>34</xdr:row>
      <xdr:rowOff>393700</xdr:rowOff>
    </xdr:to>
    <xdr:pic>
      <xdr:nvPicPr>
        <xdr:cNvPr id="2" name="Picture 2" descr="Creative Commons License">
          <a:hlinkClick xmlns:r="http://schemas.openxmlformats.org/officeDocument/2006/relationships" r:id="rId1"/>
          <a:extLst>
            <a:ext uri="{FF2B5EF4-FFF2-40B4-BE49-F238E27FC236}">
              <a16:creationId xmlns:a16="http://schemas.microsoft.com/office/drawing/2014/main" id="{CAD96159-2A59-4B9C-8DA2-1F75DB8FB9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 y="6769100"/>
          <a:ext cx="1117600" cy="393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7"/>
  <sheetViews>
    <sheetView showGridLines="0" topLeftCell="A6" workbookViewId="0">
      <selection activeCell="F27" sqref="F27"/>
    </sheetView>
  </sheetViews>
  <sheetFormatPr baseColWidth="10" defaultColWidth="8" defaultRowHeight="13"/>
  <cols>
    <col min="1" max="1" width="7.5" style="88" customWidth="1"/>
    <col min="2" max="2" width="85.6640625" style="88" customWidth="1"/>
    <col min="3" max="16384" width="8" style="88"/>
  </cols>
  <sheetData>
    <row r="1" spans="1:19" ht="15">
      <c r="B1" s="89" t="s">
        <v>149</v>
      </c>
    </row>
    <row r="2" spans="1:19" ht="15">
      <c r="B2" s="90"/>
    </row>
    <row r="3" spans="1:19" ht="15">
      <c r="B3" s="91" t="s">
        <v>165</v>
      </c>
    </row>
    <row r="4" spans="1:19" ht="15">
      <c r="B4" s="92" t="s">
        <v>256</v>
      </c>
    </row>
    <row r="5" spans="1:19" ht="15">
      <c r="B5" s="92" t="s">
        <v>164</v>
      </c>
    </row>
    <row r="6" spans="1:19" ht="15">
      <c r="B6" s="92"/>
    </row>
    <row r="7" spans="1:19">
      <c r="A7" s="93"/>
    </row>
    <row r="8" spans="1:19" ht="16">
      <c r="B8" s="143" t="s">
        <v>150</v>
      </c>
      <c r="C8" s="143"/>
      <c r="D8" s="143"/>
      <c r="E8" s="143"/>
      <c r="F8" s="143"/>
      <c r="O8" s="142"/>
      <c r="P8" s="142"/>
      <c r="Q8" s="142"/>
      <c r="R8" s="142"/>
      <c r="S8" s="142"/>
    </row>
    <row r="9" spans="1:19" ht="16">
      <c r="B9" s="94" t="s">
        <v>166</v>
      </c>
      <c r="C9" s="95"/>
      <c r="D9" s="95"/>
      <c r="E9" s="95"/>
      <c r="F9" s="95"/>
      <c r="O9" s="142"/>
      <c r="P9" s="142"/>
      <c r="Q9" s="142"/>
      <c r="R9" s="142"/>
      <c r="S9" s="142"/>
    </row>
    <row r="10" spans="1:19" ht="16">
      <c r="B10" s="94" t="s">
        <v>167</v>
      </c>
      <c r="C10" s="95"/>
      <c r="D10" s="95"/>
      <c r="E10" s="95"/>
      <c r="F10" s="95"/>
      <c r="O10" s="96"/>
      <c r="P10" s="96"/>
      <c r="Q10" s="96"/>
      <c r="R10" s="96"/>
      <c r="S10" s="96"/>
    </row>
    <row r="11" spans="1:19" ht="16">
      <c r="B11" s="97" t="s">
        <v>151</v>
      </c>
      <c r="C11" s="95"/>
      <c r="D11" s="95"/>
      <c r="E11" s="95"/>
      <c r="F11" s="95"/>
      <c r="O11" s="142"/>
      <c r="P11" s="142"/>
      <c r="Q11" s="142"/>
      <c r="R11" s="142"/>
      <c r="S11" s="142"/>
    </row>
    <row r="12" spans="1:19" ht="16">
      <c r="B12" s="94" t="s">
        <v>152</v>
      </c>
      <c r="C12" s="98"/>
      <c r="D12" s="98"/>
      <c r="E12" s="98"/>
      <c r="F12" s="98"/>
      <c r="O12" s="142"/>
      <c r="P12" s="142"/>
      <c r="Q12" s="142"/>
      <c r="R12" s="142"/>
      <c r="S12" s="142"/>
    </row>
    <row r="13" spans="1:19" ht="16">
      <c r="B13" s="94" t="s">
        <v>168</v>
      </c>
      <c r="C13" s="98"/>
      <c r="D13" s="98"/>
      <c r="E13" s="98"/>
      <c r="F13" s="98"/>
      <c r="O13" s="96"/>
      <c r="P13" s="96"/>
      <c r="Q13" s="96"/>
      <c r="R13" s="96"/>
      <c r="S13" s="96"/>
    </row>
    <row r="14" spans="1:19" ht="16">
      <c r="B14" s="97" t="s">
        <v>153</v>
      </c>
      <c r="C14" s="98"/>
      <c r="D14" s="98"/>
      <c r="E14" s="98"/>
      <c r="F14" s="98"/>
      <c r="O14" s="96"/>
      <c r="P14" s="96"/>
      <c r="Q14" s="96"/>
      <c r="R14" s="96"/>
      <c r="S14" s="96"/>
    </row>
    <row r="15" spans="1:19" ht="16">
      <c r="B15" s="94" t="s">
        <v>154</v>
      </c>
      <c r="C15" s="98"/>
      <c r="D15" s="98"/>
      <c r="E15" s="98"/>
      <c r="F15" s="98"/>
      <c r="O15" s="96"/>
      <c r="P15" s="96"/>
      <c r="Q15" s="96"/>
      <c r="R15" s="96"/>
      <c r="S15" s="96"/>
    </row>
    <row r="16" spans="1:19" ht="16">
      <c r="B16" s="94" t="s">
        <v>155</v>
      </c>
      <c r="C16" s="95"/>
      <c r="D16" s="95"/>
      <c r="E16" s="95"/>
      <c r="F16" s="95"/>
      <c r="O16" s="99"/>
      <c r="P16" s="99"/>
      <c r="Q16" s="99"/>
      <c r="R16" s="99"/>
      <c r="S16" s="99"/>
    </row>
    <row r="17" spans="2:19" ht="16">
      <c r="B17" s="94"/>
      <c r="C17" s="95"/>
      <c r="D17" s="95"/>
      <c r="E17" s="95"/>
      <c r="F17" s="95"/>
      <c r="O17" s="99"/>
      <c r="P17" s="99"/>
      <c r="Q17" s="99"/>
      <c r="R17" s="99"/>
      <c r="S17" s="99"/>
    </row>
    <row r="18" spans="2:19" ht="16">
      <c r="B18" s="92" t="s">
        <v>156</v>
      </c>
      <c r="C18" s="95"/>
      <c r="D18" s="95"/>
      <c r="E18" s="95"/>
      <c r="F18" s="95"/>
      <c r="O18" s="99"/>
      <c r="P18" s="99"/>
      <c r="Q18" s="99"/>
      <c r="R18" s="99"/>
      <c r="S18" s="99"/>
    </row>
    <row r="19" spans="2:19" ht="16">
      <c r="B19" s="94"/>
      <c r="C19" s="95"/>
      <c r="D19" s="95"/>
      <c r="E19" s="95"/>
      <c r="F19" s="95"/>
      <c r="O19" s="99"/>
      <c r="P19" s="99"/>
      <c r="Q19" s="99"/>
      <c r="R19" s="99"/>
      <c r="S19" s="99"/>
    </row>
    <row r="20" spans="2:19" ht="16">
      <c r="B20" s="94"/>
      <c r="C20" s="95"/>
      <c r="D20" s="95"/>
      <c r="E20" s="95"/>
      <c r="F20" s="95"/>
      <c r="O20" s="99"/>
      <c r="P20" s="99"/>
      <c r="Q20" s="99"/>
      <c r="R20" s="99"/>
      <c r="S20" s="99"/>
    </row>
    <row r="21" spans="2:19" ht="48">
      <c r="B21" s="100" t="s">
        <v>157</v>
      </c>
      <c r="C21" s="95"/>
      <c r="D21" s="95"/>
      <c r="E21" s="95"/>
      <c r="F21" s="95"/>
      <c r="O21" s="99"/>
      <c r="P21" s="99"/>
      <c r="Q21" s="99"/>
      <c r="R21" s="99"/>
      <c r="S21" s="99"/>
    </row>
    <row r="22" spans="2:19" ht="32">
      <c r="B22" s="101" t="s">
        <v>158</v>
      </c>
      <c r="C22" s="98"/>
      <c r="D22" s="98"/>
      <c r="E22" s="98"/>
      <c r="F22" s="98"/>
      <c r="O22" s="102"/>
      <c r="P22" s="99"/>
      <c r="Q22" s="99"/>
      <c r="R22" s="99"/>
      <c r="S22" s="99"/>
    </row>
    <row r="23" spans="2:19" ht="16" customHeight="1">
      <c r="B23" s="103" t="s">
        <v>159</v>
      </c>
      <c r="C23" s="104"/>
      <c r="D23" s="104"/>
      <c r="E23" s="104"/>
      <c r="F23" s="104"/>
      <c r="O23" s="102"/>
      <c r="P23" s="99"/>
      <c r="Q23" s="99"/>
      <c r="R23" s="99"/>
      <c r="S23" s="99"/>
    </row>
    <row r="24" spans="2:19" ht="17" customHeight="1">
      <c r="B24" s="105" t="s">
        <v>160</v>
      </c>
      <c r="C24" s="104"/>
      <c r="D24" s="104"/>
      <c r="E24" s="104"/>
      <c r="F24" s="104"/>
      <c r="O24" s="142"/>
      <c r="P24" s="142"/>
      <c r="Q24" s="142"/>
      <c r="R24" s="142"/>
      <c r="S24" s="142"/>
    </row>
    <row r="25" spans="2:19" ht="15">
      <c r="B25" s="103"/>
      <c r="C25" s="104"/>
      <c r="D25" s="104"/>
      <c r="E25" s="104"/>
      <c r="F25" s="104"/>
    </row>
    <row r="26" spans="2:19" ht="15">
      <c r="B26" s="106" t="s">
        <v>161</v>
      </c>
      <c r="C26" s="104"/>
      <c r="D26" s="104"/>
      <c r="E26" s="104"/>
      <c r="F26" s="104"/>
    </row>
    <row r="27" spans="2:19" ht="15">
      <c r="B27" s="104" t="s">
        <v>69</v>
      </c>
      <c r="C27" s="104"/>
      <c r="D27" s="104"/>
      <c r="E27" s="104"/>
      <c r="F27" s="104"/>
    </row>
    <row r="28" spans="2:19" ht="15">
      <c r="B28" s="104" t="s">
        <v>136</v>
      </c>
      <c r="C28" s="104"/>
      <c r="D28" s="104"/>
      <c r="E28" s="104"/>
      <c r="F28" s="104"/>
    </row>
    <row r="29" spans="2:19" ht="15">
      <c r="B29" s="104" t="s">
        <v>121</v>
      </c>
      <c r="C29" s="104"/>
      <c r="D29" s="104"/>
      <c r="E29" s="104"/>
      <c r="F29" s="104"/>
    </row>
    <row r="30" spans="2:19" ht="15">
      <c r="B30" s="104" t="s">
        <v>162</v>
      </c>
      <c r="C30" s="104"/>
      <c r="D30" s="104"/>
      <c r="E30" s="104"/>
      <c r="F30" s="104"/>
    </row>
    <row r="31" spans="2:19" ht="15">
      <c r="B31" s="104" t="s">
        <v>135</v>
      </c>
    </row>
    <row r="32" spans="2:19" ht="15">
      <c r="B32" s="104" t="s">
        <v>132</v>
      </c>
    </row>
    <row r="35" spans="2:2" ht="36" customHeight="1">
      <c r="B35" s="107"/>
    </row>
    <row r="36" spans="2:2" ht="42">
      <c r="B36" s="108" t="s">
        <v>163</v>
      </c>
    </row>
    <row r="37" spans="2:2">
      <c r="B37" s="109"/>
    </row>
  </sheetData>
  <mergeCells count="6">
    <mergeCell ref="O24:S24"/>
    <mergeCell ref="B8:F8"/>
    <mergeCell ref="O8:S8"/>
    <mergeCell ref="O9:S9"/>
    <mergeCell ref="O11:S11"/>
    <mergeCell ref="O12:S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38"/>
  <sheetViews>
    <sheetView workbookViewId="0">
      <selection sqref="A1:B1"/>
    </sheetView>
  </sheetViews>
  <sheetFormatPr baseColWidth="10" defaultColWidth="10.6640625" defaultRowHeight="16"/>
  <cols>
    <col min="1" max="1" width="10.83203125" style="11"/>
    <col min="2" max="2" width="18" customWidth="1"/>
    <col min="3" max="3" width="13" customWidth="1"/>
    <col min="7" max="7" width="10.83203125" customWidth="1"/>
    <col min="10" max="10" width="14.1640625" customWidth="1"/>
    <col min="11" max="11" width="10.83203125" style="2"/>
  </cols>
  <sheetData>
    <row r="1" spans="1:50" ht="66" customHeight="1">
      <c r="A1" s="145" t="s">
        <v>69</v>
      </c>
      <c r="B1" s="145"/>
      <c r="C1" s="78"/>
      <c r="D1" s="78"/>
      <c r="E1" s="78"/>
      <c r="F1" s="78"/>
      <c r="G1" s="78"/>
      <c r="H1" s="78"/>
      <c r="I1" s="78"/>
      <c r="J1" s="78"/>
      <c r="K1" s="6"/>
      <c r="L1" s="18" t="s">
        <v>70</v>
      </c>
      <c r="M1" s="19" t="s">
        <v>93</v>
      </c>
    </row>
    <row r="2" spans="1:50">
      <c r="A2" s="144" t="s">
        <v>67</v>
      </c>
      <c r="B2" s="144" t="s">
        <v>68</v>
      </c>
      <c r="C2" s="79" t="s">
        <v>2</v>
      </c>
      <c r="D2" s="80" t="s">
        <v>4</v>
      </c>
      <c r="E2" s="80" t="s">
        <v>5</v>
      </c>
      <c r="F2" s="80" t="s">
        <v>11</v>
      </c>
      <c r="G2" s="80" t="s">
        <v>6</v>
      </c>
      <c r="H2" s="80" t="s">
        <v>8</v>
      </c>
      <c r="I2" s="80" t="s">
        <v>15</v>
      </c>
      <c r="J2" s="79" t="s">
        <v>3</v>
      </c>
      <c r="K2" s="6"/>
      <c r="L2" s="1">
        <v>1</v>
      </c>
      <c r="M2" s="1">
        <v>2</v>
      </c>
      <c r="N2" s="1">
        <v>3</v>
      </c>
      <c r="O2" s="1">
        <v>4</v>
      </c>
      <c r="P2" s="1">
        <v>5</v>
      </c>
      <c r="Q2" s="1">
        <v>6</v>
      </c>
      <c r="R2" s="1">
        <v>7</v>
      </c>
      <c r="S2" s="1">
        <v>8</v>
      </c>
      <c r="T2" s="1">
        <v>9</v>
      </c>
      <c r="U2" s="1">
        <v>10</v>
      </c>
      <c r="V2" s="1">
        <v>11</v>
      </c>
      <c r="W2" s="1">
        <v>12</v>
      </c>
      <c r="X2" s="1">
        <v>13</v>
      </c>
      <c r="Y2" s="1">
        <v>14</v>
      </c>
      <c r="Z2" s="1">
        <v>15</v>
      </c>
      <c r="AA2" s="1">
        <v>16</v>
      </c>
      <c r="AB2" s="75">
        <v>17</v>
      </c>
      <c r="AC2" s="73">
        <v>18</v>
      </c>
      <c r="AD2" s="74" t="s">
        <v>146</v>
      </c>
    </row>
    <row r="3" spans="1:50" s="7" customFormat="1" ht="136">
      <c r="A3" s="144"/>
      <c r="B3" s="144"/>
      <c r="C3" s="81" t="s">
        <v>0</v>
      </c>
      <c r="D3" s="82" t="s">
        <v>12</v>
      </c>
      <c r="E3" s="82" t="s">
        <v>7</v>
      </c>
      <c r="F3" s="82" t="s">
        <v>13</v>
      </c>
      <c r="G3" s="82" t="s">
        <v>9</v>
      </c>
      <c r="H3" s="82" t="s">
        <v>10</v>
      </c>
      <c r="I3" s="82" t="s">
        <v>14</v>
      </c>
      <c r="J3" s="81" t="s">
        <v>1</v>
      </c>
      <c r="K3" s="8"/>
      <c r="L3" s="12" t="s">
        <v>49</v>
      </c>
      <c r="M3" s="13" t="s">
        <v>16</v>
      </c>
      <c r="N3" s="13" t="s">
        <v>17</v>
      </c>
      <c r="O3" s="13" t="s">
        <v>18</v>
      </c>
      <c r="P3" s="13" t="s">
        <v>26</v>
      </c>
      <c r="Q3" s="13" t="s">
        <v>27</v>
      </c>
      <c r="R3" s="13" t="s">
        <v>28</v>
      </c>
      <c r="S3" s="13" t="s">
        <v>42</v>
      </c>
      <c r="T3" s="13" t="s">
        <v>43</v>
      </c>
      <c r="U3" s="13" t="s">
        <v>44</v>
      </c>
      <c r="V3" s="13" t="s">
        <v>45</v>
      </c>
      <c r="W3" s="13" t="s">
        <v>46</v>
      </c>
      <c r="X3" s="13" t="s">
        <v>47</v>
      </c>
      <c r="Y3" s="13" t="s">
        <v>48</v>
      </c>
      <c r="Z3" s="13" t="s">
        <v>110</v>
      </c>
      <c r="AA3" s="13" t="s">
        <v>111</v>
      </c>
      <c r="AB3" s="76" t="s">
        <v>148</v>
      </c>
      <c r="AC3" s="13" t="s">
        <v>145</v>
      </c>
      <c r="AD3" s="13" t="s">
        <v>109</v>
      </c>
    </row>
    <row r="4" spans="1:50">
      <c r="A4" s="83">
        <v>7</v>
      </c>
      <c r="B4" s="84" t="s">
        <v>115</v>
      </c>
      <c r="C4" s="85">
        <f>ROUND(AVERAGE(D4,E4,F4,G4,H4,I4),3)</f>
        <v>1.4E-2</v>
      </c>
      <c r="D4" s="86">
        <f>ROUND(SUM(M4/L4,N4/L4*0.5)-(O4/L4),3)</f>
        <v>0.36699999999999999</v>
      </c>
      <c r="E4" s="86">
        <f>P4</f>
        <v>-0.20499999999999999</v>
      </c>
      <c r="F4" s="87">
        <f>ROUND(AVERAGE(Q4,R4),3)</f>
        <v>-0.23400000000000001</v>
      </c>
      <c r="G4" s="86">
        <f>ROUND(SUM(T4/S4,U4/S4*0.5)-(V4/S4),3)</f>
        <v>0.47099999999999997</v>
      </c>
      <c r="H4" s="86">
        <f>W4</f>
        <v>-0.29199999999999998</v>
      </c>
      <c r="I4" s="87">
        <f>ROUND(AVERAGE(X4,Y4),3)</f>
        <v>-2.5999999999999999E-2</v>
      </c>
      <c r="J4" s="85">
        <f>ROUND(AVERAGE(AB4,AC4),3)</f>
        <v>0.748</v>
      </c>
      <c r="K4" s="6"/>
      <c r="L4" s="4">
        <f>'H2 data input'!C6</f>
        <v>15</v>
      </c>
      <c r="M4" s="4">
        <f>'H2 data input'!C7</f>
        <v>5</v>
      </c>
      <c r="N4" s="4">
        <f>'H2 data input'!C8</f>
        <v>7</v>
      </c>
      <c r="O4" s="4">
        <f>'H2 data input'!C9</f>
        <v>3</v>
      </c>
      <c r="P4" s="5">
        <f>'H2 data input'!C10</f>
        <v>-0.20499999999999999</v>
      </c>
      <c r="Q4" s="5">
        <f>'H2 data input'!C11</f>
        <v>-0.22600000000000001</v>
      </c>
      <c r="R4" s="5">
        <f>'H2 data input'!C12</f>
        <v>-0.24199999999999999</v>
      </c>
      <c r="S4" s="4">
        <f>'H2 data input'!C13</f>
        <v>17</v>
      </c>
      <c r="T4" s="4">
        <f>'H2 data input'!C14</f>
        <v>8</v>
      </c>
      <c r="U4" s="4">
        <f>'H2 data input'!C15</f>
        <v>6</v>
      </c>
      <c r="V4" s="4">
        <f>'H2 data input'!C16</f>
        <v>3</v>
      </c>
      <c r="W4" s="5">
        <f>'H2 data input'!C17</f>
        <v>-0.29199999999999998</v>
      </c>
      <c r="X4" s="5">
        <f>'H2 data input'!C18</f>
        <v>-6.4000000000000001E-2</v>
      </c>
      <c r="Y4" s="5">
        <f>'H2 data input'!C19</f>
        <v>1.2999999999999999E-2</v>
      </c>
      <c r="Z4" s="9">
        <f>'H3 data input'!C4</f>
        <v>1.2E-5</v>
      </c>
      <c r="AA4" s="9">
        <f>'H3 data input'!C5</f>
        <v>0.496</v>
      </c>
      <c r="AB4" s="77">
        <f>IF(Z4&gt;AA4,(Z4-AA4),(AA4-Z4))</f>
        <v>0.49598799999999998</v>
      </c>
      <c r="AC4" s="4">
        <f>'H3 data input'!C11</f>
        <v>1</v>
      </c>
      <c r="AD4" s="5">
        <f>'H3 data input'!C6</f>
        <v>1.2869999999999999</v>
      </c>
    </row>
    <row r="5" spans="1:50">
      <c r="A5" s="10"/>
      <c r="B5" s="3"/>
      <c r="C5" s="3"/>
      <c r="D5" s="3"/>
      <c r="E5" s="3"/>
      <c r="F5" s="3"/>
      <c r="G5" s="14"/>
      <c r="H5" s="14"/>
      <c r="I5" s="14"/>
      <c r="J5" s="3"/>
      <c r="K5" s="15"/>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row>
    <row r="6" spans="1:50">
      <c r="A6" s="10"/>
      <c r="B6" s="3"/>
      <c r="C6" s="3"/>
      <c r="D6" s="3"/>
      <c r="E6" s="3"/>
      <c r="F6" s="3"/>
      <c r="G6" s="14"/>
      <c r="H6" s="14"/>
      <c r="I6" s="14"/>
      <c r="J6" s="3"/>
      <c r="K6" s="15"/>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row>
    <row r="7" spans="1:50">
      <c r="A7" s="10"/>
      <c r="B7" s="3"/>
      <c r="C7" s="3"/>
      <c r="D7" s="3"/>
      <c r="E7" s="3"/>
      <c r="F7" s="3"/>
      <c r="G7" s="14"/>
      <c r="H7" s="14"/>
      <c r="I7" s="14"/>
      <c r="J7" s="3"/>
      <c r="K7" s="15"/>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row>
    <row r="8" spans="1:50">
      <c r="A8" s="17"/>
      <c r="B8" s="14"/>
      <c r="C8" s="14"/>
      <c r="D8" s="14"/>
      <c r="E8" s="14"/>
      <c r="F8" s="14"/>
      <c r="G8" s="14"/>
      <c r="H8" s="14"/>
      <c r="I8" s="14"/>
      <c r="J8" s="14"/>
      <c r="K8" s="15"/>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row>
    <row r="9" spans="1:50">
      <c r="A9" s="17"/>
      <c r="B9" s="14"/>
      <c r="C9" s="14"/>
      <c r="D9" s="14"/>
      <c r="E9" s="14"/>
      <c r="F9" s="14"/>
      <c r="G9" s="14"/>
      <c r="H9" s="14"/>
      <c r="I9" s="14"/>
      <c r="J9" s="14"/>
      <c r="K9" s="15"/>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row>
    <row r="10" spans="1:50">
      <c r="A10" s="17"/>
      <c r="B10" s="14"/>
      <c r="C10" s="14"/>
      <c r="D10" s="14"/>
      <c r="E10" s="14"/>
      <c r="F10" s="14"/>
      <c r="G10" s="14"/>
      <c r="H10" s="14"/>
      <c r="I10" s="14"/>
      <c r="J10" s="14"/>
      <c r="K10" s="15"/>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row>
    <row r="11" spans="1:50">
      <c r="A11" s="17"/>
      <c r="B11" s="14"/>
      <c r="C11" s="14"/>
      <c r="D11" s="14"/>
      <c r="E11" s="14"/>
      <c r="F11" s="14"/>
      <c r="G11" s="14"/>
      <c r="H11" s="14"/>
      <c r="I11" s="14"/>
      <c r="J11" s="14"/>
      <c r="K11" s="15"/>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row>
    <row r="12" spans="1:50">
      <c r="A12" s="17"/>
      <c r="B12" s="14"/>
      <c r="C12" s="14"/>
      <c r="D12" s="14"/>
      <c r="E12" s="14"/>
      <c r="F12" s="14"/>
      <c r="G12" s="14"/>
      <c r="H12" s="14"/>
      <c r="I12" s="14"/>
      <c r="J12" s="14"/>
      <c r="K12" s="15"/>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row>
    <row r="13" spans="1:50">
      <c r="A13" s="17"/>
      <c r="B13" s="14"/>
      <c r="C13" s="14"/>
      <c r="D13" s="14"/>
      <c r="E13" s="14"/>
      <c r="F13" s="14"/>
      <c r="G13" s="14"/>
      <c r="H13" s="14"/>
      <c r="I13" s="14"/>
      <c r="J13" s="14"/>
      <c r="K13" s="15"/>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row>
    <row r="14" spans="1:50">
      <c r="A14" s="17"/>
      <c r="B14" s="14"/>
      <c r="C14" s="14"/>
      <c r="D14" s="14"/>
      <c r="E14" s="14"/>
      <c r="F14" s="14"/>
      <c r="G14" s="14"/>
      <c r="H14" s="14"/>
      <c r="I14" s="14"/>
      <c r="J14" s="14"/>
      <c r="K14" s="15"/>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row>
    <row r="15" spans="1:50">
      <c r="A15" s="17"/>
      <c r="B15" s="14"/>
      <c r="C15" s="14"/>
      <c r="D15" s="14"/>
      <c r="E15" s="14"/>
      <c r="F15" s="14"/>
      <c r="G15" s="14"/>
      <c r="H15" s="14"/>
      <c r="I15" s="14"/>
      <c r="J15" s="14"/>
      <c r="K15" s="15"/>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row>
    <row r="16" spans="1:50">
      <c r="A16" s="16"/>
      <c r="B16" s="14"/>
      <c r="C16" s="14"/>
      <c r="D16" s="14"/>
      <c r="E16" s="14"/>
      <c r="F16" s="14"/>
      <c r="G16" s="14"/>
      <c r="H16" s="14"/>
      <c r="I16" s="14"/>
      <c r="J16" s="14"/>
      <c r="K16" s="15"/>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row>
    <row r="17" spans="1:50">
      <c r="A17" s="16"/>
      <c r="B17" s="14"/>
      <c r="C17" s="14"/>
      <c r="D17" s="14"/>
      <c r="E17" s="14"/>
      <c r="F17" s="14"/>
      <c r="G17" s="14"/>
      <c r="H17" s="14"/>
      <c r="I17" s="14"/>
      <c r="J17" s="14"/>
      <c r="K17" s="15"/>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row>
    <row r="18" spans="1:50">
      <c r="A18" s="16"/>
      <c r="B18" s="14"/>
      <c r="C18" s="14"/>
      <c r="D18" s="14"/>
      <c r="E18" s="14"/>
      <c r="F18" s="14"/>
      <c r="G18" s="14"/>
      <c r="H18" s="14"/>
      <c r="I18" s="14"/>
      <c r="J18" s="14"/>
      <c r="K18" s="15"/>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row>
    <row r="19" spans="1:50">
      <c r="K19" s="6"/>
    </row>
    <row r="20" spans="1:50">
      <c r="K20" s="6"/>
    </row>
    <row r="21" spans="1:50">
      <c r="K21" s="6"/>
    </row>
    <row r="22" spans="1:50">
      <c r="K22" s="6"/>
    </row>
    <row r="23" spans="1:50">
      <c r="K23" s="6"/>
    </row>
    <row r="24" spans="1:50">
      <c r="K24" s="6"/>
    </row>
    <row r="25" spans="1:50">
      <c r="K25" s="6"/>
    </row>
    <row r="26" spans="1:50">
      <c r="K26" s="6"/>
    </row>
    <row r="27" spans="1:50">
      <c r="K27" s="6"/>
    </row>
    <row r="28" spans="1:50">
      <c r="K28" s="6"/>
    </row>
    <row r="29" spans="1:50">
      <c r="K29" s="6"/>
    </row>
    <row r="30" spans="1:50">
      <c r="K30" s="6"/>
    </row>
    <row r="31" spans="1:50">
      <c r="K31" s="6"/>
    </row>
    <row r="32" spans="1:50">
      <c r="K32" s="6"/>
    </row>
    <row r="33" spans="11:11">
      <c r="K33" s="6"/>
    </row>
    <row r="34" spans="11:11">
      <c r="K34" s="6"/>
    </row>
    <row r="35" spans="11:11">
      <c r="K35" s="6"/>
    </row>
    <row r="36" spans="11:11">
      <c r="K36" s="6"/>
    </row>
    <row r="37" spans="11:11">
      <c r="K37" s="6"/>
    </row>
    <row r="38" spans="11:11">
      <c r="K38" s="6"/>
    </row>
  </sheetData>
  <mergeCells count="3">
    <mergeCell ref="B2:B3"/>
    <mergeCell ref="A2:A3"/>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I100"/>
  <sheetViews>
    <sheetView tabSelected="1" topLeftCell="A21" workbookViewId="0">
      <selection activeCell="B32" sqref="B32"/>
    </sheetView>
  </sheetViews>
  <sheetFormatPr baseColWidth="10" defaultColWidth="10.6640625" defaultRowHeight="15"/>
  <cols>
    <col min="1" max="1" width="21.1640625" style="118" customWidth="1"/>
    <col min="2" max="2" width="57.33203125" style="25" customWidth="1"/>
    <col min="3" max="16384" width="10.6640625" style="25"/>
  </cols>
  <sheetData>
    <row r="3" spans="1:9">
      <c r="A3" s="71" t="s">
        <v>136</v>
      </c>
      <c r="H3" s="140" t="s">
        <v>62</v>
      </c>
    </row>
    <row r="4" spans="1:9">
      <c r="H4" s="28" t="s">
        <v>29</v>
      </c>
      <c r="I4" s="25" t="s">
        <v>32</v>
      </c>
    </row>
    <row r="5" spans="1:9">
      <c r="A5" s="60" t="s">
        <v>41</v>
      </c>
      <c r="H5" s="28" t="s">
        <v>30</v>
      </c>
      <c r="I5" s="25" t="s">
        <v>33</v>
      </c>
    </row>
    <row r="6" spans="1:9">
      <c r="A6" s="118" t="s">
        <v>19</v>
      </c>
      <c r="B6" s="25" t="s">
        <v>248</v>
      </c>
      <c r="C6" s="30">
        <v>15</v>
      </c>
      <c r="H6" s="28" t="s">
        <v>31</v>
      </c>
      <c r="I6" s="25" t="s">
        <v>65</v>
      </c>
    </row>
    <row r="7" spans="1:9">
      <c r="A7" s="118" t="s">
        <v>20</v>
      </c>
      <c r="B7" s="25" t="s">
        <v>16</v>
      </c>
      <c r="C7" s="30">
        <v>5</v>
      </c>
      <c r="H7" s="30"/>
      <c r="I7" s="25" t="s">
        <v>63</v>
      </c>
    </row>
    <row r="8" spans="1:9">
      <c r="A8" s="118" t="s">
        <v>21</v>
      </c>
      <c r="B8" s="25" t="s">
        <v>17</v>
      </c>
      <c r="C8" s="30">
        <v>7</v>
      </c>
      <c r="H8" s="33"/>
      <c r="I8" s="25" t="s">
        <v>64</v>
      </c>
    </row>
    <row r="9" spans="1:9">
      <c r="A9" s="118" t="s">
        <v>22</v>
      </c>
      <c r="B9" s="25" t="s">
        <v>18</v>
      </c>
      <c r="C9" s="30">
        <v>3</v>
      </c>
    </row>
    <row r="10" spans="1:9">
      <c r="A10" s="118" t="s">
        <v>23</v>
      </c>
      <c r="B10" s="25" t="s">
        <v>249</v>
      </c>
      <c r="C10" s="33">
        <v>-0.20499999999999999</v>
      </c>
    </row>
    <row r="11" spans="1:9">
      <c r="A11" s="118" t="s">
        <v>24</v>
      </c>
      <c r="B11" s="25" t="s">
        <v>250</v>
      </c>
      <c r="C11" s="33">
        <v>-0.22600000000000001</v>
      </c>
    </row>
    <row r="12" spans="1:9">
      <c r="A12" s="118" t="s">
        <v>25</v>
      </c>
      <c r="B12" s="25" t="s">
        <v>251</v>
      </c>
      <c r="C12" s="33">
        <v>-0.24199999999999999</v>
      </c>
    </row>
    <row r="13" spans="1:9">
      <c r="A13" s="118" t="s">
        <v>34</v>
      </c>
      <c r="B13" s="25" t="s">
        <v>252</v>
      </c>
      <c r="C13" s="30">
        <v>17</v>
      </c>
    </row>
    <row r="14" spans="1:9">
      <c r="A14" s="118" t="s">
        <v>35</v>
      </c>
      <c r="B14" s="25" t="s">
        <v>43</v>
      </c>
      <c r="C14" s="30">
        <v>8</v>
      </c>
    </row>
    <row r="15" spans="1:9">
      <c r="A15" s="118" t="s">
        <v>36</v>
      </c>
      <c r="B15" s="25" t="s">
        <v>44</v>
      </c>
      <c r="C15" s="30">
        <v>6</v>
      </c>
    </row>
    <row r="16" spans="1:9">
      <c r="A16" s="118" t="s">
        <v>37</v>
      </c>
      <c r="B16" s="25" t="s">
        <v>45</v>
      </c>
      <c r="C16" s="30">
        <v>3</v>
      </c>
    </row>
    <row r="17" spans="1:3">
      <c r="A17" s="118" t="s">
        <v>38</v>
      </c>
      <c r="B17" s="25" t="s">
        <v>253</v>
      </c>
      <c r="C17" s="33">
        <v>-0.29199999999999998</v>
      </c>
    </row>
    <row r="18" spans="1:3">
      <c r="A18" s="118" t="s">
        <v>39</v>
      </c>
      <c r="B18" s="25" t="s">
        <v>254</v>
      </c>
      <c r="C18" s="33">
        <v>-6.4000000000000001E-2</v>
      </c>
    </row>
    <row r="19" spans="1:3">
      <c r="A19" s="118" t="s">
        <v>40</v>
      </c>
      <c r="B19" s="25" t="s">
        <v>255</v>
      </c>
      <c r="C19" s="33">
        <v>1.2999999999999999E-2</v>
      </c>
    </row>
    <row r="21" spans="1:3">
      <c r="B21" s="110" t="s">
        <v>171</v>
      </c>
    </row>
    <row r="22" spans="1:3">
      <c r="B22" s="130"/>
    </row>
    <row r="23" spans="1:3">
      <c r="B23" s="131" t="s">
        <v>226</v>
      </c>
    </row>
    <row r="24" spans="1:3">
      <c r="B24" s="132" t="s">
        <v>227</v>
      </c>
    </row>
    <row r="25" spans="1:3">
      <c r="B25" s="132" t="s">
        <v>228</v>
      </c>
    </row>
    <row r="26" spans="1:3">
      <c r="B26" s="132"/>
    </row>
    <row r="27" spans="1:3">
      <c r="B27" s="132"/>
    </row>
    <row r="28" spans="1:3">
      <c r="B28" s="158" t="s">
        <v>257</v>
      </c>
    </row>
    <row r="29" spans="1:3">
      <c r="B29" s="20" t="s">
        <v>260</v>
      </c>
    </row>
    <row r="30" spans="1:3">
      <c r="B30" s="20" t="s">
        <v>261</v>
      </c>
    </row>
    <row r="31" spans="1:3">
      <c r="B31" s="20" t="s">
        <v>262</v>
      </c>
    </row>
    <row r="32" spans="1:3">
      <c r="B32" s="20" t="s">
        <v>263</v>
      </c>
    </row>
    <row r="33" spans="2:2">
      <c r="B33" s="20" t="s">
        <v>264</v>
      </c>
    </row>
    <row r="34" spans="2:2">
      <c r="B34" s="20" t="s">
        <v>265</v>
      </c>
    </row>
    <row r="36" spans="2:2">
      <c r="B36" s="158" t="s">
        <v>258</v>
      </c>
    </row>
    <row r="37" spans="2:2">
      <c r="B37" s="159" t="s">
        <v>266</v>
      </c>
    </row>
    <row r="38" spans="2:2">
      <c r="B38" s="20" t="s">
        <v>267</v>
      </c>
    </row>
    <row r="39" spans="2:2">
      <c r="B39" s="20" t="s">
        <v>268</v>
      </c>
    </row>
    <row r="40" spans="2:2">
      <c r="B40" s="20" t="s">
        <v>269</v>
      </c>
    </row>
    <row r="41" spans="2:2">
      <c r="B41" s="20" t="s">
        <v>270</v>
      </c>
    </row>
    <row r="42" spans="2:2">
      <c r="B42" s="20" t="s">
        <v>271</v>
      </c>
    </row>
    <row r="43" spans="2:2">
      <c r="B43" s="20" t="s">
        <v>272</v>
      </c>
    </row>
    <row r="44" spans="2:2">
      <c r="B44" s="20" t="s">
        <v>273</v>
      </c>
    </row>
    <row r="45" spans="2:2">
      <c r="B45" s="20" t="s">
        <v>274</v>
      </c>
    </row>
    <row r="46" spans="2:2">
      <c r="B46" s="20" t="s">
        <v>275</v>
      </c>
    </row>
    <row r="47" spans="2:2">
      <c r="B47" s="20" t="s">
        <v>276</v>
      </c>
    </row>
    <row r="48" spans="2:2">
      <c r="B48" s="20" t="s">
        <v>277</v>
      </c>
    </row>
    <row r="49" spans="2:2">
      <c r="B49" s="20" t="s">
        <v>278</v>
      </c>
    </row>
    <row r="50" spans="2:2">
      <c r="B50" s="20" t="s">
        <v>279</v>
      </c>
    </row>
    <row r="51" spans="2:2">
      <c r="B51" s="20" t="s">
        <v>280</v>
      </c>
    </row>
    <row r="52" spans="2:2">
      <c r="B52" s="20" t="s">
        <v>281</v>
      </c>
    </row>
    <row r="53" spans="2:2">
      <c r="B53" s="20" t="s">
        <v>282</v>
      </c>
    </row>
    <row r="54" spans="2:2">
      <c r="B54" s="20" t="s">
        <v>283</v>
      </c>
    </row>
    <row r="55" spans="2:2">
      <c r="B55" s="20" t="s">
        <v>284</v>
      </c>
    </row>
    <row r="56" spans="2:2">
      <c r="B56" s="20" t="s">
        <v>285</v>
      </c>
    </row>
    <row r="57" spans="2:2">
      <c r="B57" s="20" t="s">
        <v>286</v>
      </c>
    </row>
    <row r="58" spans="2:2">
      <c r="B58" s="20" t="s">
        <v>287</v>
      </c>
    </row>
    <row r="59" spans="2:2">
      <c r="B59" s="20" t="s">
        <v>288</v>
      </c>
    </row>
    <row r="61" spans="2:2">
      <c r="B61" s="158" t="s">
        <v>259</v>
      </c>
    </row>
    <row r="62" spans="2:2">
      <c r="B62" s="20" t="s">
        <v>289</v>
      </c>
    </row>
    <row r="63" spans="2:2">
      <c r="B63" s="20" t="s">
        <v>290</v>
      </c>
    </row>
    <row r="64" spans="2:2">
      <c r="B64" s="20" t="s">
        <v>291</v>
      </c>
    </row>
    <row r="65" spans="2:2">
      <c r="B65" s="20" t="s">
        <v>292</v>
      </c>
    </row>
    <row r="66" spans="2:2">
      <c r="B66" s="20" t="s">
        <v>293</v>
      </c>
    </row>
    <row r="67" spans="2:2">
      <c r="B67" s="20" t="s">
        <v>294</v>
      </c>
    </row>
    <row r="68" spans="2:2">
      <c r="B68" s="20" t="s">
        <v>295</v>
      </c>
    </row>
    <row r="69" spans="2:2">
      <c r="B69" s="20" t="s">
        <v>296</v>
      </c>
    </row>
    <row r="70" spans="2:2">
      <c r="B70" s="20" t="s">
        <v>297</v>
      </c>
    </row>
    <row r="71" spans="2:2">
      <c r="B71" s="20" t="s">
        <v>298</v>
      </c>
    </row>
    <row r="72" spans="2:2">
      <c r="B72" s="20" t="s">
        <v>299</v>
      </c>
    </row>
    <row r="73" spans="2:2">
      <c r="B73" s="20" t="s">
        <v>300</v>
      </c>
    </row>
    <row r="74" spans="2:2">
      <c r="B74" s="20" t="s">
        <v>301</v>
      </c>
    </row>
    <row r="75" spans="2:2">
      <c r="B75" s="20" t="s">
        <v>302</v>
      </c>
    </row>
    <row r="76" spans="2:2">
      <c r="B76" s="20"/>
    </row>
    <row r="78" spans="2:2">
      <c r="B78" s="111" t="s">
        <v>173</v>
      </c>
    </row>
    <row r="79" spans="2:2">
      <c r="B79" s="111"/>
    </row>
    <row r="80" spans="2:2" ht="16">
      <c r="B80" s="138" t="s">
        <v>229</v>
      </c>
    </row>
    <row r="81" spans="2:2">
      <c r="B81" s="133" t="s">
        <v>230</v>
      </c>
    </row>
    <row r="82" spans="2:2">
      <c r="B82" s="133" t="s">
        <v>231</v>
      </c>
    </row>
    <row r="83" spans="2:2">
      <c r="B83" s="134" t="s">
        <v>232</v>
      </c>
    </row>
    <row r="84" spans="2:2">
      <c r="B84" s="134" t="s">
        <v>233</v>
      </c>
    </row>
    <row r="85" spans="2:2">
      <c r="B85" s="134" t="s">
        <v>234</v>
      </c>
    </row>
    <row r="86" spans="2:2">
      <c r="B86" s="134" t="s">
        <v>235</v>
      </c>
    </row>
    <row r="87" spans="2:2">
      <c r="B87" s="134" t="s">
        <v>236</v>
      </c>
    </row>
    <row r="88" spans="2:2">
      <c r="B88" s="135"/>
    </row>
    <row r="89" spans="2:2" ht="16">
      <c r="B89" s="141" t="s">
        <v>237</v>
      </c>
    </row>
    <row r="90" spans="2:2">
      <c r="B90" s="136" t="s">
        <v>238</v>
      </c>
    </row>
    <row r="91" spans="2:2">
      <c r="B91" s="137"/>
    </row>
    <row r="92" spans="2:2" ht="16">
      <c r="B92" s="138" t="s">
        <v>239</v>
      </c>
    </row>
    <row r="93" spans="2:2">
      <c r="B93" s="139" t="s">
        <v>240</v>
      </c>
    </row>
    <row r="94" spans="2:2">
      <c r="B94" s="139" t="s">
        <v>241</v>
      </c>
    </row>
    <row r="95" spans="2:2">
      <c r="B95" s="132" t="s">
        <v>242</v>
      </c>
    </row>
    <row r="96" spans="2:2">
      <c r="B96" s="139" t="s">
        <v>243</v>
      </c>
    </row>
    <row r="97" spans="2:2">
      <c r="B97" s="139" t="s">
        <v>244</v>
      </c>
    </row>
    <row r="98" spans="2:2">
      <c r="B98" s="139" t="s">
        <v>245</v>
      </c>
    </row>
    <row r="99" spans="2:2" ht="17">
      <c r="B99" s="139" t="s">
        <v>246</v>
      </c>
    </row>
    <row r="100" spans="2:2">
      <c r="B100" s="114" t="s">
        <v>247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5"/>
  <sheetViews>
    <sheetView workbookViewId="0">
      <selection activeCell="I12" sqref="I12"/>
    </sheetView>
  </sheetViews>
  <sheetFormatPr baseColWidth="10" defaultColWidth="10.6640625" defaultRowHeight="15"/>
  <cols>
    <col min="1" max="1" width="10.6640625" style="24"/>
    <col min="2" max="2" width="51.83203125" style="25" customWidth="1"/>
    <col min="3" max="3" width="12" style="25" customWidth="1"/>
    <col min="4" max="4" width="10.6640625" style="25"/>
    <col min="5" max="5" width="12.33203125" style="25" customWidth="1"/>
    <col min="6" max="6" width="16.1640625" style="25" customWidth="1"/>
    <col min="7" max="16384" width="10.6640625" style="25"/>
  </cols>
  <sheetData>
    <row r="1" spans="1:12">
      <c r="B1" s="21" t="s">
        <v>121</v>
      </c>
    </row>
    <row r="2" spans="1:12">
      <c r="B2" s="20"/>
    </row>
    <row r="3" spans="1:12">
      <c r="A3" s="26"/>
      <c r="B3" s="22" t="s">
        <v>122</v>
      </c>
    </row>
    <row r="4" spans="1:12">
      <c r="B4" s="27" t="s">
        <v>123</v>
      </c>
    </row>
    <row r="5" spans="1:12">
      <c r="C5" s="129" t="s">
        <v>114</v>
      </c>
      <c r="D5" s="129" t="s">
        <v>115</v>
      </c>
      <c r="E5" s="129" t="s">
        <v>116</v>
      </c>
      <c r="F5" s="39" t="s">
        <v>112</v>
      </c>
      <c r="G5" s="23"/>
      <c r="H5" s="21"/>
      <c r="I5" s="21" t="s">
        <v>52</v>
      </c>
      <c r="L5" s="28" t="s">
        <v>54</v>
      </c>
    </row>
    <row r="6" spans="1:12">
      <c r="B6" s="44" t="s">
        <v>209</v>
      </c>
      <c r="C6" s="124">
        <v>0.1638</v>
      </c>
      <c r="D6" s="124">
        <v>5.0900000000000001E-2</v>
      </c>
      <c r="E6" s="125">
        <v>0</v>
      </c>
      <c r="F6" s="41" t="s">
        <v>50</v>
      </c>
      <c r="G6" s="29"/>
      <c r="H6" s="29"/>
      <c r="I6" s="29"/>
    </row>
    <row r="7" spans="1:12">
      <c r="B7" s="44" t="s">
        <v>210</v>
      </c>
      <c r="C7" s="125">
        <v>0</v>
      </c>
      <c r="D7" s="124">
        <v>5.0900000000000001E-2</v>
      </c>
      <c r="E7" s="124">
        <v>4.9000000000000002E-2</v>
      </c>
      <c r="F7" s="41" t="s">
        <v>50</v>
      </c>
      <c r="G7" s="29"/>
      <c r="H7" s="29"/>
      <c r="I7" s="25" t="s">
        <v>223</v>
      </c>
      <c r="K7" s="25" t="s">
        <v>55</v>
      </c>
      <c r="L7" s="30" t="s">
        <v>19</v>
      </c>
    </row>
    <row r="8" spans="1:12">
      <c r="B8" s="44" t="s">
        <v>211</v>
      </c>
      <c r="C8" s="124">
        <v>1.17E-2</v>
      </c>
      <c r="D8" s="124">
        <v>0.45910000000000001</v>
      </c>
      <c r="E8" s="125">
        <v>0</v>
      </c>
      <c r="F8" s="41" t="s">
        <v>50</v>
      </c>
      <c r="G8" s="29"/>
      <c r="H8" s="29"/>
      <c r="I8" s="25" t="s">
        <v>224</v>
      </c>
      <c r="K8" s="25" t="s">
        <v>55</v>
      </c>
      <c r="L8" s="30" t="s">
        <v>20</v>
      </c>
    </row>
    <row r="9" spans="1:12">
      <c r="B9" s="44" t="s">
        <v>212</v>
      </c>
      <c r="C9" s="124">
        <v>0.14910000000000001</v>
      </c>
      <c r="D9" s="124">
        <v>7.2099999999999997E-2</v>
      </c>
      <c r="E9" s="124">
        <v>0.13150000000000001</v>
      </c>
      <c r="F9" s="41" t="s">
        <v>113</v>
      </c>
      <c r="G9" s="29"/>
      <c r="H9" s="29"/>
      <c r="I9" s="25" t="s">
        <v>225</v>
      </c>
      <c r="K9" s="25" t="s">
        <v>55</v>
      </c>
      <c r="L9" s="30" t="s">
        <v>21</v>
      </c>
    </row>
    <row r="10" spans="1:12">
      <c r="B10" s="44" t="s">
        <v>213</v>
      </c>
      <c r="C10" s="124">
        <v>0.25669999999999998</v>
      </c>
      <c r="D10" s="125">
        <v>0</v>
      </c>
      <c r="E10" s="125">
        <v>0</v>
      </c>
      <c r="F10" s="41" t="s">
        <v>51</v>
      </c>
      <c r="G10" s="29"/>
      <c r="H10" s="29"/>
      <c r="I10" s="25" t="s">
        <v>131</v>
      </c>
      <c r="K10" s="25" t="s">
        <v>55</v>
      </c>
      <c r="L10" s="30" t="s">
        <v>22</v>
      </c>
    </row>
    <row r="11" spans="1:12">
      <c r="B11" s="44" t="s">
        <v>214</v>
      </c>
      <c r="C11" s="124">
        <v>4.9000000000000002E-2</v>
      </c>
      <c r="D11" s="125">
        <v>0</v>
      </c>
      <c r="E11" s="125">
        <v>0</v>
      </c>
      <c r="F11" s="41" t="s">
        <v>51</v>
      </c>
      <c r="G11" s="29"/>
      <c r="H11" s="29"/>
      <c r="I11" s="29"/>
    </row>
    <row r="12" spans="1:12">
      <c r="B12" s="44" t="s">
        <v>202</v>
      </c>
      <c r="C12" s="124">
        <v>9.5600000000000004E-2</v>
      </c>
      <c r="D12" s="125">
        <v>0</v>
      </c>
      <c r="E12" s="125">
        <v>0</v>
      </c>
      <c r="F12" s="41" t="s">
        <v>51</v>
      </c>
      <c r="G12" s="29"/>
      <c r="H12" s="29"/>
      <c r="I12" s="29"/>
    </row>
    <row r="13" spans="1:12">
      <c r="B13" s="44" t="s">
        <v>215</v>
      </c>
      <c r="C13" s="124">
        <v>7.1999999999999998E-3</v>
      </c>
      <c r="D13" s="125">
        <v>0</v>
      </c>
      <c r="E13" s="124">
        <v>4.8099999999999997E-2</v>
      </c>
      <c r="F13" s="41" t="s">
        <v>50</v>
      </c>
      <c r="G13" s="29"/>
      <c r="H13" s="29"/>
      <c r="I13" s="29"/>
    </row>
    <row r="14" spans="1:12">
      <c r="B14" s="44" t="s">
        <v>216</v>
      </c>
      <c r="C14" s="124">
        <v>7.0000000000000001E-3</v>
      </c>
      <c r="D14" s="125">
        <v>0</v>
      </c>
      <c r="E14" s="124">
        <v>0.109</v>
      </c>
      <c r="F14" s="41" t="s">
        <v>50</v>
      </c>
      <c r="G14" s="29"/>
      <c r="H14" s="29"/>
      <c r="I14" s="29"/>
    </row>
    <row r="15" spans="1:12">
      <c r="B15" s="44" t="s">
        <v>217</v>
      </c>
      <c r="C15" s="124">
        <v>3.1800000000000002E-2</v>
      </c>
      <c r="D15" s="124">
        <v>7.3800000000000004E-2</v>
      </c>
      <c r="E15" s="124">
        <v>2.7300000000000001E-2</v>
      </c>
      <c r="F15" s="41" t="s">
        <v>113</v>
      </c>
      <c r="G15" s="29"/>
      <c r="H15" s="29"/>
      <c r="I15" s="29"/>
    </row>
    <row r="16" spans="1:12">
      <c r="B16" s="44" t="s">
        <v>218</v>
      </c>
      <c r="C16" s="124">
        <v>2.6800000000000001E-2</v>
      </c>
      <c r="D16" s="124">
        <v>0.1736</v>
      </c>
      <c r="E16" s="124">
        <v>6.4100000000000004E-2</v>
      </c>
      <c r="F16" s="41" t="s">
        <v>113</v>
      </c>
      <c r="G16" s="29"/>
      <c r="H16" s="29"/>
      <c r="I16" s="29"/>
    </row>
    <row r="17" spans="2:12">
      <c r="B17" s="44" t="s">
        <v>219</v>
      </c>
      <c r="C17" s="124">
        <v>5.7599999999999998E-2</v>
      </c>
      <c r="D17" s="125">
        <v>0</v>
      </c>
      <c r="E17" s="124">
        <v>8.5400000000000004E-2</v>
      </c>
      <c r="F17" s="41" t="s">
        <v>50</v>
      </c>
      <c r="G17" s="29"/>
      <c r="H17" s="29"/>
      <c r="I17" s="29"/>
    </row>
    <row r="18" spans="2:12">
      <c r="B18" s="44" t="s">
        <v>220</v>
      </c>
      <c r="C18" s="124">
        <v>5.5500000000000001E-2</v>
      </c>
      <c r="D18" s="124">
        <v>5.0900000000000001E-2</v>
      </c>
      <c r="E18" s="124">
        <v>0.19789999999999999</v>
      </c>
      <c r="F18" s="41" t="s">
        <v>113</v>
      </c>
      <c r="G18" s="29"/>
      <c r="H18" s="29"/>
      <c r="I18" s="29"/>
    </row>
    <row r="19" spans="2:12">
      <c r="B19" s="44" t="s">
        <v>221</v>
      </c>
      <c r="C19" s="124">
        <v>3.7999999999999999E-2</v>
      </c>
      <c r="D19" s="125">
        <v>0</v>
      </c>
      <c r="E19" s="124">
        <v>0.25850000000000001</v>
      </c>
      <c r="F19" s="41" t="s">
        <v>50</v>
      </c>
      <c r="G19" s="29"/>
      <c r="H19" s="29"/>
      <c r="I19" s="29"/>
    </row>
    <row r="20" spans="2:12">
      <c r="B20" s="44" t="s">
        <v>222</v>
      </c>
      <c r="C20" s="124">
        <v>5.0200000000000002E-2</v>
      </c>
      <c r="D20" s="124">
        <v>6.8699999999999997E-2</v>
      </c>
      <c r="E20" s="124">
        <v>2.92E-2</v>
      </c>
      <c r="F20" s="41" t="s">
        <v>113</v>
      </c>
    </row>
    <row r="23" spans="2:12">
      <c r="B23" s="23" t="s">
        <v>124</v>
      </c>
      <c r="C23" s="24"/>
      <c r="D23" s="24"/>
      <c r="E23" s="24"/>
      <c r="F23" s="24"/>
      <c r="G23" s="24"/>
    </row>
    <row r="24" spans="2:12">
      <c r="B24" s="27" t="s">
        <v>125</v>
      </c>
      <c r="C24" s="24"/>
      <c r="D24" s="24"/>
      <c r="E24" s="24"/>
      <c r="F24" s="24"/>
      <c r="G24" s="24"/>
    </row>
    <row r="25" spans="2:12" ht="16" thickBot="1">
      <c r="C25" s="146" t="s">
        <v>56</v>
      </c>
      <c r="D25" s="146"/>
      <c r="E25" s="146"/>
      <c r="F25" s="146"/>
      <c r="G25" s="24"/>
    </row>
    <row r="26" spans="2:12" ht="20" customHeight="1" thickTop="1" thickBot="1">
      <c r="C26" s="147"/>
      <c r="D26" s="149" t="s">
        <v>57</v>
      </c>
      <c r="E26" s="150"/>
      <c r="F26" s="151"/>
    </row>
    <row r="27" spans="2:12" ht="19" customHeight="1" thickBot="1">
      <c r="C27" s="148"/>
      <c r="D27" s="45" t="s">
        <v>114</v>
      </c>
      <c r="E27" s="46" t="s">
        <v>115</v>
      </c>
      <c r="F27" s="47" t="s">
        <v>116</v>
      </c>
      <c r="J27" s="29" t="s">
        <v>52</v>
      </c>
      <c r="L27" s="28" t="s">
        <v>54</v>
      </c>
    </row>
    <row r="28" spans="2:12" ht="17" thickTop="1">
      <c r="C28" s="48" t="s">
        <v>114</v>
      </c>
      <c r="D28" s="49">
        <v>1</v>
      </c>
      <c r="E28" s="49">
        <v>-0.24199999999999999</v>
      </c>
      <c r="F28" s="50">
        <v>-0.20499999999999999</v>
      </c>
      <c r="J28" s="29"/>
    </row>
    <row r="29" spans="2:12" ht="16">
      <c r="C29" s="51" t="s">
        <v>115</v>
      </c>
      <c r="D29" s="52">
        <v>-0.24199999999999999</v>
      </c>
      <c r="E29" s="49">
        <v>1</v>
      </c>
      <c r="F29" s="53">
        <v>-0.22600000000000001</v>
      </c>
      <c r="I29" s="31" t="s">
        <v>59</v>
      </c>
      <c r="J29" s="32">
        <v>-0.20499999999999999</v>
      </c>
      <c r="K29" s="25" t="s">
        <v>55</v>
      </c>
      <c r="L29" s="33" t="s">
        <v>23</v>
      </c>
    </row>
    <row r="30" spans="2:12" ht="19" customHeight="1" thickBot="1">
      <c r="C30" s="54" t="s">
        <v>116</v>
      </c>
      <c r="D30" s="55">
        <v>-0.20499999999999999</v>
      </c>
      <c r="E30" s="55">
        <v>-0.22600000000000001</v>
      </c>
      <c r="F30" s="56">
        <v>1</v>
      </c>
      <c r="I30" s="34" t="s">
        <v>60</v>
      </c>
      <c r="J30" s="35">
        <v>-0.22600000000000001</v>
      </c>
      <c r="K30" s="25" t="s">
        <v>55</v>
      </c>
      <c r="L30" s="33" t="s">
        <v>24</v>
      </c>
    </row>
    <row r="31" spans="2:12" ht="16" thickTop="1">
      <c r="B31" s="24"/>
      <c r="C31" s="152" t="s">
        <v>58</v>
      </c>
      <c r="D31" s="152"/>
      <c r="E31" s="152"/>
      <c r="F31" s="152"/>
      <c r="G31" s="24"/>
      <c r="I31" s="36" t="s">
        <v>61</v>
      </c>
      <c r="J31" s="37">
        <v>-0.24199999999999999</v>
      </c>
      <c r="K31" s="25" t="s">
        <v>55</v>
      </c>
      <c r="L31" s="33" t="s">
        <v>25</v>
      </c>
    </row>
    <row r="32" spans="2:12">
      <c r="B32" s="24"/>
      <c r="C32" s="24"/>
      <c r="D32" s="24"/>
      <c r="E32" s="24"/>
      <c r="F32" s="24"/>
      <c r="G32" s="24"/>
      <c r="I32" s="29"/>
      <c r="K32" s="24"/>
      <c r="L32" s="24"/>
    </row>
    <row r="33" spans="2:7">
      <c r="B33" s="24"/>
      <c r="C33" s="24"/>
      <c r="D33" s="24"/>
      <c r="E33" s="24"/>
      <c r="F33" s="24"/>
      <c r="G33" s="24"/>
    </row>
    <row r="35" spans="2:7">
      <c r="C35" s="28"/>
    </row>
  </sheetData>
  <mergeCells count="4">
    <mergeCell ref="C25:F25"/>
    <mergeCell ref="C26:C27"/>
    <mergeCell ref="D26:F26"/>
    <mergeCell ref="C31:F31"/>
  </mergeCells>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3"/>
  <sheetViews>
    <sheetView workbookViewId="0">
      <selection activeCell="B2" sqref="B2"/>
    </sheetView>
  </sheetViews>
  <sheetFormatPr baseColWidth="10" defaultColWidth="10.6640625" defaultRowHeight="15"/>
  <cols>
    <col min="1" max="1" width="10.6640625" style="24"/>
    <col min="2" max="2" width="35.33203125" style="25" customWidth="1"/>
    <col min="3" max="3" width="13.83203125" style="25" customWidth="1"/>
    <col min="4" max="4" width="10.6640625" style="25"/>
    <col min="5" max="5" width="12.6640625" style="25" customWidth="1"/>
    <col min="6" max="6" width="16.5" style="25" customWidth="1"/>
    <col min="7" max="7" width="22" style="25" customWidth="1"/>
    <col min="8" max="16384" width="10.6640625" style="25"/>
  </cols>
  <sheetData>
    <row r="1" spans="1:11">
      <c r="B1" s="21" t="s">
        <v>162</v>
      </c>
    </row>
    <row r="2" spans="1:11">
      <c r="B2" s="20"/>
    </row>
    <row r="3" spans="1:11">
      <c r="A3" s="26"/>
      <c r="B3" s="22" t="s">
        <v>126</v>
      </c>
    </row>
    <row r="4" spans="1:11">
      <c r="B4" s="27" t="s">
        <v>123</v>
      </c>
    </row>
    <row r="5" spans="1:11">
      <c r="C5" s="40"/>
      <c r="D5" s="40"/>
      <c r="E5" s="40"/>
      <c r="G5" s="41"/>
      <c r="H5" s="42" t="s">
        <v>53</v>
      </c>
      <c r="K5" s="28" t="s">
        <v>54</v>
      </c>
    </row>
    <row r="6" spans="1:11">
      <c r="C6" s="123" t="s">
        <v>114</v>
      </c>
      <c r="D6" s="123" t="s">
        <v>115</v>
      </c>
      <c r="E6" s="123" t="s">
        <v>116</v>
      </c>
      <c r="F6" s="39" t="s">
        <v>112</v>
      </c>
      <c r="G6" s="41"/>
    </row>
    <row r="7" spans="1:11">
      <c r="B7" s="44" t="s">
        <v>192</v>
      </c>
      <c r="C7" s="124">
        <v>1.1900000000000001E-2</v>
      </c>
      <c r="D7" s="125">
        <v>0</v>
      </c>
      <c r="E7" s="124">
        <v>0.28239999999999998</v>
      </c>
      <c r="F7" s="41" t="s">
        <v>50</v>
      </c>
      <c r="G7" s="41"/>
      <c r="H7" s="25" t="s">
        <v>128</v>
      </c>
      <c r="J7" s="25" t="s">
        <v>55</v>
      </c>
      <c r="K7" s="30" t="s">
        <v>34</v>
      </c>
    </row>
    <row r="8" spans="1:11">
      <c r="B8" s="44" t="s">
        <v>193</v>
      </c>
      <c r="C8" s="124">
        <v>2.8799999999999999E-2</v>
      </c>
      <c r="D8" s="124">
        <v>7.3300000000000004E-2</v>
      </c>
      <c r="E8" s="124">
        <v>3.3099999999999997E-2</v>
      </c>
      <c r="F8" s="41" t="s">
        <v>113</v>
      </c>
      <c r="H8" s="25" t="s">
        <v>129</v>
      </c>
      <c r="J8" s="25" t="s">
        <v>55</v>
      </c>
      <c r="K8" s="30" t="s">
        <v>35</v>
      </c>
    </row>
    <row r="9" spans="1:11">
      <c r="B9" s="44" t="s">
        <v>194</v>
      </c>
      <c r="C9" s="124">
        <v>1.54E-2</v>
      </c>
      <c r="D9" s="125">
        <v>0</v>
      </c>
      <c r="E9" s="124">
        <v>0.1017</v>
      </c>
      <c r="F9" s="41" t="s">
        <v>50</v>
      </c>
      <c r="H9" s="25" t="s">
        <v>130</v>
      </c>
      <c r="J9" s="25" t="s">
        <v>55</v>
      </c>
      <c r="K9" s="30" t="s">
        <v>36</v>
      </c>
    </row>
    <row r="10" spans="1:11">
      <c r="B10" s="44" t="s">
        <v>195</v>
      </c>
      <c r="C10" s="124">
        <v>5.0000000000000001E-3</v>
      </c>
      <c r="D10" s="124">
        <v>8.2199999999999995E-2</v>
      </c>
      <c r="E10" s="124">
        <v>0.1116</v>
      </c>
      <c r="F10" s="41" t="s">
        <v>113</v>
      </c>
      <c r="H10" s="25" t="s">
        <v>131</v>
      </c>
      <c r="J10" s="25" t="s">
        <v>55</v>
      </c>
      <c r="K10" s="30" t="s">
        <v>37</v>
      </c>
    </row>
    <row r="11" spans="1:11">
      <c r="B11" s="44" t="s">
        <v>196</v>
      </c>
      <c r="C11" s="124">
        <v>9.1999999999999998E-3</v>
      </c>
      <c r="D11" s="124">
        <v>0.39050000000000001</v>
      </c>
      <c r="E11" s="124">
        <v>4.2999999999999997E-2</v>
      </c>
      <c r="F11" s="41" t="s">
        <v>113</v>
      </c>
    </row>
    <row r="12" spans="1:11">
      <c r="B12" s="44" t="s">
        <v>197</v>
      </c>
      <c r="C12" s="124">
        <v>4.1300000000000003E-2</v>
      </c>
      <c r="D12" s="125">
        <v>0</v>
      </c>
      <c r="E12" s="125">
        <v>0</v>
      </c>
      <c r="F12" s="43" t="s">
        <v>51</v>
      </c>
    </row>
    <row r="13" spans="1:11">
      <c r="B13" s="44" t="s">
        <v>198</v>
      </c>
      <c r="C13" s="125">
        <v>0</v>
      </c>
      <c r="D13" s="124">
        <v>5.4300000000000001E-2</v>
      </c>
      <c r="E13" s="124">
        <v>3.4799999999999998E-2</v>
      </c>
      <c r="F13" s="41" t="s">
        <v>50</v>
      </c>
    </row>
    <row r="14" spans="1:11">
      <c r="B14" s="44" t="s">
        <v>199</v>
      </c>
      <c r="C14" s="125">
        <v>0</v>
      </c>
      <c r="D14" s="125">
        <v>0</v>
      </c>
      <c r="E14" s="124">
        <v>6.9199999999999998E-2</v>
      </c>
      <c r="F14" s="43" t="s">
        <v>51</v>
      </c>
    </row>
    <row r="15" spans="1:11">
      <c r="B15" s="44" t="s">
        <v>200</v>
      </c>
      <c r="C15" s="124">
        <v>0.1244</v>
      </c>
      <c r="D15" s="124">
        <v>4.1000000000000002E-2</v>
      </c>
      <c r="E15" s="125">
        <v>0</v>
      </c>
      <c r="F15" s="41" t="s">
        <v>50</v>
      </c>
    </row>
    <row r="16" spans="1:11">
      <c r="B16" s="44" t="s">
        <v>201</v>
      </c>
      <c r="C16" s="124">
        <v>1.6299999999999999E-2</v>
      </c>
      <c r="D16" s="125">
        <v>0</v>
      </c>
      <c r="E16" s="124">
        <v>2.7900000000000001E-2</v>
      </c>
      <c r="F16" s="41" t="s">
        <v>50</v>
      </c>
    </row>
    <row r="17" spans="1:11">
      <c r="B17" s="44" t="s">
        <v>202</v>
      </c>
      <c r="C17" s="124">
        <v>3.0700000000000002E-2</v>
      </c>
      <c r="D17" s="125">
        <v>0</v>
      </c>
      <c r="E17" s="125">
        <v>0</v>
      </c>
      <c r="F17" s="43" t="s">
        <v>51</v>
      </c>
    </row>
    <row r="18" spans="1:11">
      <c r="B18" s="44" t="s">
        <v>203</v>
      </c>
      <c r="C18" s="124">
        <v>7.9299999999999995E-2</v>
      </c>
      <c r="D18" s="124">
        <v>0.1081</v>
      </c>
      <c r="E18" s="124">
        <v>0.10920000000000001</v>
      </c>
      <c r="F18" s="41" t="s">
        <v>113</v>
      </c>
    </row>
    <row r="19" spans="1:11">
      <c r="B19" s="44" t="s">
        <v>204</v>
      </c>
      <c r="C19" s="124">
        <v>1.38E-2</v>
      </c>
      <c r="D19" s="124">
        <v>2.01E-2</v>
      </c>
      <c r="E19" s="124">
        <v>8.3999999999999995E-3</v>
      </c>
      <c r="F19" s="41" t="s">
        <v>113</v>
      </c>
    </row>
    <row r="20" spans="1:11">
      <c r="B20" s="44" t="s">
        <v>205</v>
      </c>
      <c r="C20" s="124">
        <v>0.15359999999999999</v>
      </c>
      <c r="D20" s="124">
        <v>8.5699999999999998E-2</v>
      </c>
      <c r="E20" s="124">
        <v>4.4299999999999999E-2</v>
      </c>
      <c r="F20" s="41" t="s">
        <v>113</v>
      </c>
    </row>
    <row r="21" spans="1:11">
      <c r="B21" s="44" t="s">
        <v>206</v>
      </c>
      <c r="C21" s="124">
        <v>6.0600000000000001E-2</v>
      </c>
      <c r="D21" s="124">
        <v>4.6600000000000003E-2</v>
      </c>
      <c r="E21" s="124">
        <v>0.1153</v>
      </c>
      <c r="F21" s="41" t="s">
        <v>113</v>
      </c>
    </row>
    <row r="22" spans="1:11">
      <c r="B22" s="44" t="s">
        <v>207</v>
      </c>
      <c r="C22" s="124">
        <v>0.32840000000000003</v>
      </c>
      <c r="D22" s="124">
        <v>6.6100000000000006E-2</v>
      </c>
      <c r="E22" s="125">
        <v>0</v>
      </c>
      <c r="F22" s="41" t="s">
        <v>50</v>
      </c>
    </row>
    <row r="23" spans="1:11">
      <c r="B23" s="44" t="s">
        <v>208</v>
      </c>
      <c r="C23" s="124">
        <v>8.1299999999999997E-2</v>
      </c>
      <c r="D23" s="124">
        <v>3.2099999999999997E-2</v>
      </c>
      <c r="E23" s="124">
        <v>1.9099999999999999E-2</v>
      </c>
      <c r="F23" s="41" t="s">
        <v>113</v>
      </c>
    </row>
    <row r="24" spans="1:11" s="127" customFormat="1">
      <c r="A24" s="126"/>
      <c r="C24" s="128"/>
      <c r="D24" s="128"/>
    </row>
    <row r="26" spans="1:11">
      <c r="B26" s="23" t="s">
        <v>127</v>
      </c>
      <c r="C26" s="24"/>
      <c r="D26" s="24"/>
      <c r="E26" s="24"/>
      <c r="F26" s="24"/>
      <c r="G26" s="24"/>
    </row>
    <row r="27" spans="1:11">
      <c r="B27" s="27" t="s">
        <v>125</v>
      </c>
      <c r="C27" s="24"/>
      <c r="D27" s="24"/>
      <c r="E27" s="24"/>
      <c r="F27" s="24"/>
      <c r="G27" s="24"/>
    </row>
    <row r="28" spans="1:11" ht="16" thickBot="1">
      <c r="C28" s="146" t="s">
        <v>56</v>
      </c>
      <c r="D28" s="146"/>
      <c r="E28" s="146"/>
      <c r="F28" s="146"/>
      <c r="G28" s="24"/>
    </row>
    <row r="29" spans="1:11" ht="25" customHeight="1" thickTop="1" thickBot="1">
      <c r="C29" s="147"/>
      <c r="D29" s="149" t="s">
        <v>57</v>
      </c>
      <c r="E29" s="150"/>
      <c r="F29" s="151"/>
      <c r="H29" s="21" t="s">
        <v>52</v>
      </c>
      <c r="K29" s="28" t="s">
        <v>54</v>
      </c>
    </row>
    <row r="30" spans="1:11" ht="17" customHeight="1" thickBot="1">
      <c r="C30" s="148"/>
      <c r="D30" s="45" t="s">
        <v>114</v>
      </c>
      <c r="E30" s="46" t="s">
        <v>117</v>
      </c>
      <c r="F30" s="47" t="s">
        <v>116</v>
      </c>
      <c r="I30" s="29"/>
    </row>
    <row r="31" spans="1:11" ht="17" thickTop="1">
      <c r="C31" s="48" t="s">
        <v>114</v>
      </c>
      <c r="D31" s="49">
        <v>1</v>
      </c>
      <c r="E31" s="49">
        <v>1.2999999999999999E-2</v>
      </c>
      <c r="F31" s="50">
        <v>-0.29199999999999998</v>
      </c>
      <c r="H31" s="31" t="s">
        <v>59</v>
      </c>
      <c r="I31" s="32">
        <v>-0.29199999999999998</v>
      </c>
      <c r="J31" s="25" t="s">
        <v>55</v>
      </c>
      <c r="K31" s="33" t="s">
        <v>38</v>
      </c>
    </row>
    <row r="32" spans="1:11" ht="16">
      <c r="C32" s="51" t="s">
        <v>117</v>
      </c>
      <c r="D32" s="52">
        <v>1.2999999999999999E-2</v>
      </c>
      <c r="E32" s="49">
        <v>1</v>
      </c>
      <c r="F32" s="53">
        <v>-6.4000000000000001E-2</v>
      </c>
      <c r="H32" s="34" t="s">
        <v>60</v>
      </c>
      <c r="I32" s="35">
        <v>-6.4000000000000001E-2</v>
      </c>
      <c r="J32" s="25" t="s">
        <v>55</v>
      </c>
      <c r="K32" s="33" t="s">
        <v>39</v>
      </c>
    </row>
    <row r="33" spans="3:11" ht="17" thickBot="1">
      <c r="C33" s="54" t="s">
        <v>116</v>
      </c>
      <c r="D33" s="55">
        <v>-0.29199999999999998</v>
      </c>
      <c r="E33" s="55">
        <v>-6.4000000000000001E-2</v>
      </c>
      <c r="F33" s="56">
        <v>1</v>
      </c>
      <c r="H33" s="36" t="s">
        <v>61</v>
      </c>
      <c r="I33" s="37">
        <v>1.2999999999999999E-2</v>
      </c>
      <c r="J33" s="25" t="s">
        <v>55</v>
      </c>
      <c r="K33" s="33" t="s">
        <v>40</v>
      </c>
    </row>
    <row r="34" spans="3:11" ht="16" thickTop="1">
      <c r="C34" s="153" t="s">
        <v>58</v>
      </c>
      <c r="D34" s="153"/>
      <c r="E34" s="153"/>
      <c r="F34" s="153"/>
    </row>
    <row r="43" spans="3:11">
      <c r="C43" s="28"/>
    </row>
  </sheetData>
  <mergeCells count="4">
    <mergeCell ref="C28:F28"/>
    <mergeCell ref="C29:C30"/>
    <mergeCell ref="D29:F29"/>
    <mergeCell ref="C34:F34"/>
  </mergeCells>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3"/>
  <sheetViews>
    <sheetView workbookViewId="0">
      <selection activeCell="H12" sqref="H12"/>
    </sheetView>
  </sheetViews>
  <sheetFormatPr baseColWidth="10" defaultColWidth="10.6640625" defaultRowHeight="15"/>
  <cols>
    <col min="1" max="1" width="26.33203125" style="25" customWidth="1"/>
    <col min="2" max="2" width="32.83203125" style="25" customWidth="1"/>
    <col min="3" max="16384" width="10.6640625" style="25"/>
  </cols>
  <sheetData>
    <row r="1" spans="1:8">
      <c r="A1" s="21" t="s">
        <v>135</v>
      </c>
      <c r="G1" s="115"/>
      <c r="H1" s="20"/>
    </row>
    <row r="2" spans="1:8">
      <c r="G2" s="116"/>
      <c r="H2" s="20"/>
    </row>
    <row r="3" spans="1:8">
      <c r="A3" s="117" t="s">
        <v>142</v>
      </c>
      <c r="B3" s="20"/>
      <c r="C3" s="20"/>
      <c r="G3" s="116"/>
      <c r="H3" s="20"/>
    </row>
    <row r="4" spans="1:8">
      <c r="A4" s="118" t="s">
        <v>66</v>
      </c>
      <c r="B4" s="25" t="s">
        <v>188</v>
      </c>
      <c r="C4" s="68">
        <v>1.2E-5</v>
      </c>
    </row>
    <row r="5" spans="1:8">
      <c r="A5" s="118" t="s">
        <v>71</v>
      </c>
      <c r="B5" s="25" t="s">
        <v>189</v>
      </c>
      <c r="C5" s="68">
        <v>0.496</v>
      </c>
    </row>
    <row r="6" spans="1:8">
      <c r="A6" s="118" t="s">
        <v>147</v>
      </c>
      <c r="B6" s="25" t="s">
        <v>190</v>
      </c>
      <c r="C6" s="33">
        <v>1.2869999999999999</v>
      </c>
    </row>
    <row r="7" spans="1:8">
      <c r="A7" s="119"/>
      <c r="B7" s="24"/>
      <c r="C7" s="24"/>
      <c r="D7" s="24"/>
    </row>
    <row r="8" spans="1:8">
      <c r="A8" s="119"/>
      <c r="B8" s="24"/>
      <c r="C8" s="24"/>
      <c r="D8" s="24"/>
    </row>
    <row r="9" spans="1:8">
      <c r="A9" s="120" t="s">
        <v>143</v>
      </c>
      <c r="B9" s="24"/>
      <c r="C9" s="24"/>
      <c r="D9" s="24"/>
    </row>
    <row r="10" spans="1:8">
      <c r="A10" s="119"/>
      <c r="B10" s="24"/>
      <c r="C10" s="24"/>
      <c r="D10" s="24"/>
    </row>
    <row r="11" spans="1:8">
      <c r="A11" s="118" t="s">
        <v>144</v>
      </c>
      <c r="B11" s="25" t="s">
        <v>191</v>
      </c>
      <c r="C11" s="30">
        <v>1</v>
      </c>
      <c r="D11" s="24"/>
    </row>
    <row r="13" spans="1:8">
      <c r="B13" s="121" t="s">
        <v>171</v>
      </c>
    </row>
    <row r="14" spans="1:8">
      <c r="B14" s="121"/>
    </row>
    <row r="15" spans="1:8">
      <c r="B15" s="40" t="s">
        <v>172</v>
      </c>
    </row>
    <row r="16" spans="1:8">
      <c r="B16" s="40"/>
    </row>
    <row r="17" spans="2:2">
      <c r="B17" s="160" t="s">
        <v>305</v>
      </c>
    </row>
    <row r="18" spans="2:2">
      <c r="B18" s="160" t="s">
        <v>306</v>
      </c>
    </row>
    <row r="19" spans="2:2">
      <c r="B19" s="161" t="s">
        <v>307</v>
      </c>
    </row>
    <row r="20" spans="2:2">
      <c r="B20" s="160" t="s">
        <v>308</v>
      </c>
    </row>
    <row r="21" spans="2:2">
      <c r="B21" s="162" t="s">
        <v>309</v>
      </c>
    </row>
    <row r="22" spans="2:2">
      <c r="B22" s="163" t="s">
        <v>310</v>
      </c>
    </row>
    <row r="23" spans="2:2">
      <c r="B23" s="164"/>
    </row>
    <row r="24" spans="2:2">
      <c r="B24" s="166" t="s">
        <v>312</v>
      </c>
    </row>
    <row r="25" spans="2:2">
      <c r="B25" s="166" t="s">
        <v>313</v>
      </c>
    </row>
    <row r="26" spans="2:2">
      <c r="B26" s="166" t="s">
        <v>303</v>
      </c>
    </row>
    <row r="27" spans="2:2">
      <c r="B27" s="166" t="s">
        <v>304</v>
      </c>
    </row>
    <row r="28" spans="2:2">
      <c r="B28" s="166" t="s">
        <v>314</v>
      </c>
    </row>
    <row r="29" spans="2:2">
      <c r="B29" s="166" t="s">
        <v>315</v>
      </c>
    </row>
    <row r="30" spans="2:2">
      <c r="B30" s="166" t="s">
        <v>316</v>
      </c>
    </row>
    <row r="31" spans="2:2">
      <c r="B31" s="166" t="s">
        <v>317</v>
      </c>
    </row>
    <row r="32" spans="2:2">
      <c r="B32" s="166" t="s">
        <v>318</v>
      </c>
    </row>
    <row r="33" spans="2:2">
      <c r="B33" s="166" t="s">
        <v>319</v>
      </c>
    </row>
    <row r="34" spans="2:2">
      <c r="B34" s="166" t="s">
        <v>320</v>
      </c>
    </row>
    <row r="35" spans="2:2">
      <c r="B35" s="166" t="s">
        <v>321</v>
      </c>
    </row>
    <row r="36" spans="2:2">
      <c r="B36" s="165" t="s">
        <v>311</v>
      </c>
    </row>
    <row r="37" spans="2:2">
      <c r="B37" s="166" t="s">
        <v>322</v>
      </c>
    </row>
    <row r="38" spans="2:2">
      <c r="B38" s="166" t="s">
        <v>323</v>
      </c>
    </row>
    <row r="39" spans="2:2">
      <c r="B39" s="166" t="s">
        <v>324</v>
      </c>
    </row>
    <row r="40" spans="2:2">
      <c r="B40" s="166" t="s">
        <v>325</v>
      </c>
    </row>
    <row r="41" spans="2:2">
      <c r="B41" s="166" t="s">
        <v>326</v>
      </c>
    </row>
    <row r="42" spans="2:2">
      <c r="B42" s="166" t="s">
        <v>327</v>
      </c>
    </row>
    <row r="43" spans="2:2">
      <c r="B43" s="166" t="s">
        <v>328</v>
      </c>
    </row>
    <row r="44" spans="2:2">
      <c r="B44" s="166" t="s">
        <v>329</v>
      </c>
    </row>
    <row r="45" spans="2:2">
      <c r="B45" s="166" t="s">
        <v>330</v>
      </c>
    </row>
    <row r="46" spans="2:2">
      <c r="B46" s="166" t="s">
        <v>331</v>
      </c>
    </row>
    <row r="48" spans="2:2">
      <c r="B48" s="122" t="s">
        <v>173</v>
      </c>
    </row>
    <row r="49" spans="2:2">
      <c r="B49" s="112"/>
    </row>
    <row r="50" spans="2:2">
      <c r="B50" s="113" t="s">
        <v>174</v>
      </c>
    </row>
    <row r="51" spans="2:2">
      <c r="B51" s="114" t="s">
        <v>175</v>
      </c>
    </row>
    <row r="52" spans="2:2">
      <c r="B52" s="114" t="s">
        <v>176</v>
      </c>
    </row>
    <row r="53" spans="2:2">
      <c r="B53" s="114" t="s">
        <v>177</v>
      </c>
    </row>
    <row r="54" spans="2:2">
      <c r="B54" s="114" t="s">
        <v>178</v>
      </c>
    </row>
    <row r="55" spans="2:2">
      <c r="B55" s="114" t="s">
        <v>179</v>
      </c>
    </row>
    <row r="56" spans="2:2">
      <c r="B56" s="114" t="s">
        <v>180</v>
      </c>
    </row>
    <row r="57" spans="2:2">
      <c r="B57" s="114" t="s">
        <v>181</v>
      </c>
    </row>
    <row r="58" spans="2:2">
      <c r="B58" s="114" t="s">
        <v>182</v>
      </c>
    </row>
    <row r="59" spans="2:2">
      <c r="B59" s="114" t="s">
        <v>183</v>
      </c>
    </row>
    <row r="60" spans="2:2">
      <c r="B60" s="114" t="s">
        <v>184</v>
      </c>
    </row>
    <row r="61" spans="2:2">
      <c r="B61" s="114" t="s">
        <v>185</v>
      </c>
    </row>
    <row r="62" spans="2:2">
      <c r="B62" s="114" t="s">
        <v>186</v>
      </c>
    </row>
    <row r="63" spans="2:2">
      <c r="B63" s="114"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W55"/>
  <sheetViews>
    <sheetView topLeftCell="K1" workbookViewId="0">
      <selection activeCell="U18" sqref="U18"/>
    </sheetView>
  </sheetViews>
  <sheetFormatPr baseColWidth="10" defaultColWidth="10.83203125" defaultRowHeight="15"/>
  <cols>
    <col min="1" max="4" width="10.83203125" style="25"/>
    <col min="5" max="5" width="11.1640625" style="25" bestFit="1" customWidth="1"/>
    <col min="6" max="8" width="10.83203125" style="25"/>
    <col min="9" max="10" width="11.1640625" style="25" bestFit="1" customWidth="1"/>
    <col min="11" max="12" width="10.83203125" style="25"/>
    <col min="13" max="13" width="11.1640625" style="25" bestFit="1" customWidth="1"/>
    <col min="14" max="14" width="12.1640625" style="25" bestFit="1" customWidth="1"/>
    <col min="15" max="17" width="10.83203125" style="25"/>
    <col min="18" max="18" width="11.33203125" style="25" customWidth="1"/>
    <col min="19" max="21" width="10.83203125" style="25"/>
    <col min="22" max="23" width="11.1640625" style="25" bestFit="1" customWidth="1"/>
    <col min="24" max="16384" width="10.83203125" style="25"/>
  </cols>
  <sheetData>
    <row r="2" spans="1:23">
      <c r="B2" s="21" t="s">
        <v>132</v>
      </c>
      <c r="M2" s="24"/>
      <c r="Q2" s="59" t="s">
        <v>170</v>
      </c>
      <c r="R2" s="30"/>
      <c r="S2" s="30"/>
      <c r="T2" s="30"/>
      <c r="U2" s="30"/>
      <c r="V2" s="30"/>
      <c r="W2" s="30"/>
    </row>
    <row r="4" spans="1:23">
      <c r="D4" s="156" t="s">
        <v>70</v>
      </c>
      <c r="E4" s="156"/>
      <c r="F4" s="157" t="s">
        <v>93</v>
      </c>
      <c r="G4" s="157"/>
      <c r="H4" s="156" t="s">
        <v>70</v>
      </c>
      <c r="I4" s="156"/>
      <c r="J4" s="157" t="s">
        <v>93</v>
      </c>
      <c r="K4" s="157"/>
      <c r="L4" s="156" t="s">
        <v>70</v>
      </c>
      <c r="M4" s="156"/>
      <c r="N4" s="157" t="s">
        <v>93</v>
      </c>
      <c r="O4" s="157"/>
      <c r="Q4" s="25" t="s">
        <v>104</v>
      </c>
    </row>
    <row r="5" spans="1:23">
      <c r="B5" s="21" t="s">
        <v>72</v>
      </c>
      <c r="D5" s="60" t="s">
        <v>114</v>
      </c>
      <c r="E5" s="60" t="s">
        <v>116</v>
      </c>
      <c r="F5" s="60" t="s">
        <v>114</v>
      </c>
      <c r="G5" s="60" t="s">
        <v>116</v>
      </c>
      <c r="H5" s="60" t="s">
        <v>114</v>
      </c>
      <c r="I5" s="60" t="s">
        <v>116</v>
      </c>
      <c r="J5" s="60" t="s">
        <v>114</v>
      </c>
      <c r="K5" s="60" t="s">
        <v>116</v>
      </c>
      <c r="L5" s="60" t="s">
        <v>114</v>
      </c>
      <c r="M5" s="60" t="s">
        <v>116</v>
      </c>
      <c r="N5" s="60" t="s">
        <v>114</v>
      </c>
      <c r="O5" s="60" t="s">
        <v>116</v>
      </c>
    </row>
    <row r="6" spans="1:23">
      <c r="D6" s="155" t="s">
        <v>73</v>
      </c>
      <c r="E6" s="155"/>
      <c r="F6" s="155"/>
      <c r="G6" s="155"/>
      <c r="H6" s="155" t="s">
        <v>74</v>
      </c>
      <c r="I6" s="155"/>
      <c r="J6" s="155"/>
      <c r="K6" s="155"/>
      <c r="L6" s="155" t="s">
        <v>92</v>
      </c>
      <c r="M6" s="155"/>
      <c r="N6" s="155"/>
      <c r="O6" s="155"/>
      <c r="Q6" s="28" t="s">
        <v>72</v>
      </c>
      <c r="R6" s="28" t="s">
        <v>97</v>
      </c>
      <c r="S6" s="28" t="s">
        <v>98</v>
      </c>
      <c r="T6" s="28" t="s">
        <v>99</v>
      </c>
      <c r="U6" s="28" t="s">
        <v>100</v>
      </c>
      <c r="V6" s="28" t="s">
        <v>141</v>
      </c>
      <c r="W6" s="28" t="s">
        <v>90</v>
      </c>
    </row>
    <row r="7" spans="1:23">
      <c r="B7" s="25" t="s">
        <v>91</v>
      </c>
      <c r="D7" s="154">
        <v>2000</v>
      </c>
      <c r="E7" s="154"/>
      <c r="F7" s="154"/>
      <c r="G7" s="154"/>
      <c r="H7" s="154">
        <v>2005</v>
      </c>
      <c r="I7" s="154"/>
      <c r="J7" s="154"/>
      <c r="K7" s="154"/>
      <c r="L7" s="154">
        <v>2015</v>
      </c>
      <c r="M7" s="154"/>
      <c r="N7" s="154"/>
      <c r="O7" s="154"/>
      <c r="Q7" s="25" t="s">
        <v>114</v>
      </c>
      <c r="R7" s="25" t="s">
        <v>73</v>
      </c>
      <c r="S7" s="25">
        <v>0.16700000000000001</v>
      </c>
      <c r="T7" s="25">
        <v>0.67100000000000004</v>
      </c>
      <c r="U7" s="25">
        <v>0.16700000000000001</v>
      </c>
      <c r="V7" s="25">
        <v>4.0000000000000001E-3</v>
      </c>
      <c r="W7" s="61">
        <v>3.6999999999999998E-5</v>
      </c>
    </row>
    <row r="8" spans="1:23">
      <c r="E8" s="62"/>
      <c r="F8" s="63"/>
      <c r="G8" s="26"/>
      <c r="H8" s="38"/>
      <c r="I8" s="38"/>
      <c r="J8" s="38"/>
      <c r="K8" s="38"/>
      <c r="L8" s="38"/>
      <c r="Q8" s="25" t="s">
        <v>116</v>
      </c>
      <c r="R8" s="25" t="s">
        <v>73</v>
      </c>
      <c r="S8" s="25">
        <v>1</v>
      </c>
      <c r="T8" s="25">
        <v>0.996</v>
      </c>
      <c r="U8" s="25">
        <v>0.5</v>
      </c>
      <c r="V8" s="25">
        <v>1</v>
      </c>
      <c r="W8" s="61">
        <v>0.498</v>
      </c>
    </row>
    <row r="9" spans="1:23">
      <c r="B9" s="64" t="s">
        <v>75</v>
      </c>
      <c r="F9" s="64">
        <f>ROUND((F10*F11),3)</f>
        <v>0.16700000000000001</v>
      </c>
      <c r="G9" s="64">
        <f>ROUND((G10*G11),3)</f>
        <v>1</v>
      </c>
      <c r="J9" s="64">
        <f>ROUND((J10*J11),3)</f>
        <v>0.16700000000000001</v>
      </c>
      <c r="K9" s="64">
        <f>ROUND(AVERAGE(K10,K11),3)</f>
        <v>1</v>
      </c>
      <c r="L9" s="28"/>
      <c r="M9" s="28"/>
      <c r="N9" s="64">
        <f>ROUND((N10*N11),3)</f>
        <v>0.16700000000000001</v>
      </c>
      <c r="O9" s="64">
        <f>ROUND(AVERAGE(O10,O11),3)</f>
        <v>1</v>
      </c>
      <c r="Q9" s="25" t="s">
        <v>114</v>
      </c>
      <c r="R9" s="25" t="s">
        <v>74</v>
      </c>
      <c r="S9" s="25">
        <v>0.16700000000000001</v>
      </c>
      <c r="T9" s="25">
        <v>0.43</v>
      </c>
      <c r="U9" s="25">
        <v>0.16700000000000001</v>
      </c>
      <c r="V9" s="25">
        <v>2.6E-7</v>
      </c>
      <c r="W9" s="61">
        <v>7.8000000000000004E-9</v>
      </c>
    </row>
    <row r="10" spans="1:23">
      <c r="B10" s="25" t="s">
        <v>76</v>
      </c>
      <c r="D10" s="25">
        <v>1</v>
      </c>
      <c r="E10" s="25">
        <v>3</v>
      </c>
      <c r="F10" s="33">
        <f>IF(D10&gt;E10,1,ROUND(D10/E10,3))</f>
        <v>0.33300000000000002</v>
      </c>
      <c r="G10" s="33">
        <f>IF(E10&gt;D10,1,ROUND(E10/D10,3))</f>
        <v>1</v>
      </c>
      <c r="H10" s="25">
        <v>1</v>
      </c>
      <c r="I10" s="25">
        <v>3</v>
      </c>
      <c r="J10" s="33">
        <f>IF(H10&gt;I10,1,ROUND(H10/I10,3))</f>
        <v>0.33300000000000002</v>
      </c>
      <c r="K10" s="33">
        <f>IF(I10&gt;H10,1,ROUND(I10/H10,3))</f>
        <v>1</v>
      </c>
      <c r="L10" s="25">
        <v>1</v>
      </c>
      <c r="M10" s="25">
        <v>3</v>
      </c>
      <c r="N10" s="33">
        <f>IF(L10&gt;M10,1,ROUND(L10/M10,3))</f>
        <v>0.33300000000000002</v>
      </c>
      <c r="O10" s="33">
        <f>IF(M10&gt;L10,1,ROUND(M10/L10,3))</f>
        <v>1</v>
      </c>
      <c r="Q10" s="25" t="s">
        <v>116</v>
      </c>
      <c r="R10" s="25" t="s">
        <v>74</v>
      </c>
      <c r="S10" s="25">
        <v>1</v>
      </c>
      <c r="T10" s="25">
        <v>0.995</v>
      </c>
      <c r="U10" s="25">
        <v>0.5</v>
      </c>
      <c r="V10" s="25">
        <v>1</v>
      </c>
      <c r="W10" s="61">
        <v>0.498</v>
      </c>
    </row>
    <row r="11" spans="1:23">
      <c r="B11" s="25" t="s">
        <v>77</v>
      </c>
      <c r="D11" s="25">
        <v>2</v>
      </c>
      <c r="E11" s="25">
        <v>4</v>
      </c>
      <c r="F11" s="33">
        <f>IF(D11&gt;E11,1,ROUND(D11/E11,3))</f>
        <v>0.5</v>
      </c>
      <c r="G11" s="33">
        <f>IF(E11&gt;D11,1,ROUND(E11/D11,3))</f>
        <v>1</v>
      </c>
      <c r="H11" s="25">
        <v>2</v>
      </c>
      <c r="I11" s="25">
        <v>4</v>
      </c>
      <c r="J11" s="33">
        <f>IF(H11&gt;I11,1,ROUND(H11/I11,3))</f>
        <v>0.5</v>
      </c>
      <c r="K11" s="33">
        <f>IF(I11&gt;H11,1,ROUND(I11/H11,3))</f>
        <v>1</v>
      </c>
      <c r="L11" s="25">
        <v>2</v>
      </c>
      <c r="M11" s="25">
        <v>4</v>
      </c>
      <c r="N11" s="33">
        <f>IF(L11&gt;M11,1,ROUND(L11/M11,3))</f>
        <v>0.5</v>
      </c>
      <c r="O11" s="33">
        <f>IF(M11&gt;L11,1,ROUND(M11/L11,3))</f>
        <v>1</v>
      </c>
      <c r="Q11" s="25" t="s">
        <v>114</v>
      </c>
      <c r="R11" s="25" t="s">
        <v>95</v>
      </c>
      <c r="S11" s="25">
        <v>0.16700000000000001</v>
      </c>
      <c r="T11" s="25">
        <v>0.50800000000000001</v>
      </c>
      <c r="U11" s="25">
        <v>0.16700000000000001</v>
      </c>
      <c r="V11" s="25">
        <v>1.5E-6</v>
      </c>
      <c r="W11" s="61">
        <v>2E-8</v>
      </c>
    </row>
    <row r="12" spans="1:23">
      <c r="F12" s="24"/>
      <c r="G12" s="24"/>
      <c r="Q12" s="25" t="s">
        <v>116</v>
      </c>
      <c r="R12" s="25" t="s">
        <v>95</v>
      </c>
      <c r="S12" s="25">
        <v>1</v>
      </c>
      <c r="T12" s="25">
        <v>0.98199999999999998</v>
      </c>
      <c r="U12" s="25">
        <v>0.5</v>
      </c>
      <c r="V12" s="25">
        <v>1</v>
      </c>
      <c r="W12" s="61">
        <v>0.49099999999999999</v>
      </c>
    </row>
    <row r="13" spans="1:23">
      <c r="B13" s="64" t="s">
        <v>78</v>
      </c>
      <c r="F13" s="64">
        <f>ROUND(AVERAGE(F14:F21),3)</f>
        <v>0.67100000000000004</v>
      </c>
      <c r="G13" s="64">
        <f>ROUND(AVERAGE(G14:G21),3)</f>
        <v>0.996</v>
      </c>
      <c r="J13" s="64">
        <f>ROUND(AVERAGE(J14:J21),3)</f>
        <v>0.43</v>
      </c>
      <c r="K13" s="64">
        <f>ROUND(AVERAGE(K14:K21),3)</f>
        <v>0.995</v>
      </c>
      <c r="M13" s="28"/>
      <c r="N13" s="64">
        <f>ROUND(AVERAGE(N14:N21),3)</f>
        <v>0.50800000000000001</v>
      </c>
      <c r="O13" s="64">
        <f>ROUND(AVERAGE(O14:O21),3)</f>
        <v>0.98199999999999998</v>
      </c>
      <c r="Q13" s="24"/>
      <c r="R13" s="24"/>
      <c r="S13" s="24"/>
      <c r="T13" s="24"/>
      <c r="U13" s="24"/>
      <c r="V13" s="24"/>
      <c r="W13" s="65"/>
    </row>
    <row r="14" spans="1:23">
      <c r="B14" s="25" t="s">
        <v>79</v>
      </c>
      <c r="D14" s="66">
        <v>111775285</v>
      </c>
      <c r="E14" s="25">
        <v>1262645000</v>
      </c>
      <c r="F14" s="33">
        <f>IF(D14&gt;E14,1,ROUND(D14/E14,3))</f>
        <v>8.8999999999999996E-2</v>
      </c>
      <c r="G14" s="33">
        <f>IF(E14&gt;D14,1,ROUND(E14/D14,3))</f>
        <v>1</v>
      </c>
      <c r="H14" s="66">
        <v>120540847</v>
      </c>
      <c r="I14" s="25">
        <v>1303720000</v>
      </c>
      <c r="J14" s="33">
        <f>IF(H14&gt;I14,1,ROUND(H14/I14,3))</f>
        <v>9.1999999999999998E-2</v>
      </c>
      <c r="K14" s="33">
        <f>IF(I14&gt;H14,1,ROUND(I14/H14,3))</f>
        <v>1</v>
      </c>
      <c r="L14" s="20">
        <v>106474441</v>
      </c>
      <c r="M14" s="25">
        <v>1371220000</v>
      </c>
      <c r="N14" s="33">
        <f>IF(L14&gt;M14,1,ROUND(L14/M14,3))</f>
        <v>7.8E-2</v>
      </c>
      <c r="O14" s="33">
        <f>IF(M14&gt;L14,1,ROUND(M14/L14,3))</f>
        <v>1</v>
      </c>
      <c r="Q14" s="24"/>
      <c r="R14" s="24"/>
      <c r="S14" s="24"/>
      <c r="T14" s="24"/>
      <c r="U14" s="24"/>
      <c r="V14" s="24"/>
      <c r="W14" s="65"/>
    </row>
    <row r="15" spans="1:23">
      <c r="B15" s="25" t="s">
        <v>80</v>
      </c>
      <c r="D15" s="24">
        <v>4716000</v>
      </c>
      <c r="E15" s="25">
        <v>9596961</v>
      </c>
      <c r="F15" s="33">
        <f>IF(D15&gt;E15,1,ROUND(D15/E15,3))</f>
        <v>0.49099999999999999</v>
      </c>
      <c r="G15" s="33">
        <f>IF(E15&gt;D15,1,ROUND(E15/D15,3))</f>
        <v>1</v>
      </c>
      <c r="H15" s="24">
        <v>4716000</v>
      </c>
      <c r="I15" s="25">
        <v>9596961</v>
      </c>
      <c r="J15" s="33">
        <f>IF(H15&gt;I15,1,ROUND(H15/I15,3))</f>
        <v>0.49099999999999999</v>
      </c>
      <c r="K15" s="33">
        <f>IF(I15&gt;H15,1,ROUND(I15/H15,3))</f>
        <v>1</v>
      </c>
      <c r="L15" s="24">
        <v>3809100</v>
      </c>
      <c r="M15" s="25">
        <v>9596961</v>
      </c>
      <c r="N15" s="33">
        <f>IF(L15&gt;M15,1,ROUND(L15/M15,3))</f>
        <v>0.39700000000000002</v>
      </c>
      <c r="O15" s="33">
        <f>IF(M15&gt;L15,1,ROUND(M15/L15,3))</f>
        <v>1</v>
      </c>
    </row>
    <row r="16" spans="1:23">
      <c r="A16" s="24"/>
      <c r="B16" s="25" t="s">
        <v>81</v>
      </c>
      <c r="D16" s="25">
        <v>295497</v>
      </c>
      <c r="E16" s="25">
        <v>1211346</v>
      </c>
      <c r="F16" s="33">
        <f>IF(D16&gt;E16,1,ROUND(D16/E16,3))</f>
        <v>0.24399999999999999</v>
      </c>
      <c r="G16" s="33">
        <f>IF(E16&gt;D16,1,ROUND(E16/D16,3))</f>
        <v>1</v>
      </c>
      <c r="H16" s="25">
        <v>419193</v>
      </c>
      <c r="I16" s="25">
        <v>2285965</v>
      </c>
      <c r="J16" s="33">
        <f>IF(H16&gt;I16,1,ROUND(H16/I16,3))</f>
        <v>0.183</v>
      </c>
      <c r="K16" s="33">
        <f>IF(I16&gt;H16,1,ROUND(I16/H16,3))</f>
        <v>1</v>
      </c>
      <c r="L16" s="24">
        <v>613021</v>
      </c>
      <c r="M16" s="25">
        <v>11064666</v>
      </c>
      <c r="N16" s="33">
        <f>IF(L16&gt;M16,1,ROUND(L16/M16,3))</f>
        <v>5.5E-2</v>
      </c>
      <c r="O16" s="33">
        <f>IF(M16&gt;L16,1,ROUND(M16/L16,3))</f>
        <v>1</v>
      </c>
    </row>
    <row r="17" spans="1:19">
      <c r="B17" s="25" t="s">
        <v>82</v>
      </c>
      <c r="D17" s="25">
        <v>0.8</v>
      </c>
      <c r="E17" s="25">
        <v>3.61</v>
      </c>
      <c r="F17" s="33">
        <f>IF(D17&gt;E17,1,ROUND(D17/E17,3))</f>
        <v>0.222</v>
      </c>
      <c r="G17" s="33">
        <f>IF(E17&gt;D17,1,ROUND(E17/D17,3))</f>
        <v>1</v>
      </c>
      <c r="H17" s="25">
        <v>0.88</v>
      </c>
      <c r="I17" s="25">
        <v>4.82</v>
      </c>
      <c r="J17" s="33">
        <f>IF(H17&gt;I17,1,ROUND(H17/I17,3))</f>
        <v>0.183</v>
      </c>
      <c r="K17" s="33">
        <f>IF(I17&gt;H17,1,ROUND(I17/H17,3))</f>
        <v>1</v>
      </c>
      <c r="L17" s="25">
        <v>0.82</v>
      </c>
      <c r="M17" s="25">
        <v>15</v>
      </c>
      <c r="N17" s="33">
        <f>IF(L17&gt;M17,1,ROUND(L17/M17,3))</f>
        <v>5.5E-2</v>
      </c>
      <c r="O17" s="33">
        <f>IF(M17&gt;L17,1,ROUND(M17/L17,3))</f>
        <v>1</v>
      </c>
      <c r="Q17" s="25" t="s">
        <v>105</v>
      </c>
    </row>
    <row r="18" spans="1:19">
      <c r="A18" s="24"/>
      <c r="B18" s="25" t="s">
        <v>83</v>
      </c>
      <c r="D18" s="24">
        <v>2.88</v>
      </c>
      <c r="E18" s="25">
        <v>8.5</v>
      </c>
      <c r="F18" s="33">
        <f>IF(D18&gt;E18,1,ROUND((E18+D18)/(E18-D18),3))</f>
        <v>2.0249999999999999</v>
      </c>
      <c r="G18" s="33">
        <f>IF(E18&gt;D18,1,ROUND((D18+E18)/(D18-E18),3))</f>
        <v>1</v>
      </c>
      <c r="H18" s="24">
        <v>6.2</v>
      </c>
      <c r="I18" s="25">
        <v>11.4</v>
      </c>
      <c r="J18" s="33">
        <f>IF(H18&gt;I18,1,ROUND((I18-H18)/(I18+H18),3))</f>
        <v>0.29499999999999998</v>
      </c>
      <c r="K18" s="33">
        <f>IF(I18&gt;H18,1,ROUND((H18+I18)/(H18-I18),3))</f>
        <v>1</v>
      </c>
      <c r="L18" s="24">
        <v>2.85</v>
      </c>
      <c r="M18" s="20">
        <v>6.9</v>
      </c>
      <c r="N18" s="33">
        <f>IF(L18&gt;M18,1,ROUND((M18+L18)/(M18-L18),3))</f>
        <v>2.407</v>
      </c>
      <c r="O18" s="33">
        <f>IF(M18&gt;L18,1,ROUND((L18+M18)/(L18-M18),3))</f>
        <v>1</v>
      </c>
    </row>
    <row r="19" spans="1:19">
      <c r="B19" s="25" t="s">
        <v>84</v>
      </c>
      <c r="D19" s="24">
        <v>644</v>
      </c>
      <c r="E19" s="24">
        <v>41735</v>
      </c>
      <c r="F19" s="33">
        <f>IF(D19&gt;E19,1,ROUND((E19+D19)/(E19-D19),3))</f>
        <v>1.0309999999999999</v>
      </c>
      <c r="G19" s="33">
        <f>IF(E19&gt;D19,1,ROUND((D19+E19)/(D19-E19),3))</f>
        <v>1</v>
      </c>
      <c r="H19" s="24">
        <v>655</v>
      </c>
      <c r="I19" s="24">
        <v>215928</v>
      </c>
      <c r="J19" s="33">
        <f>IF(H19&gt;I19,1,ROUND((I19-H19)/(I19+H19),3))</f>
        <v>0.99399999999999999</v>
      </c>
      <c r="K19" s="33">
        <f>IF(I19&gt;H19,1,ROUND((H19+I19)/(H19-I19),3))</f>
        <v>1</v>
      </c>
      <c r="L19" s="25">
        <v>1110</v>
      </c>
      <c r="M19" s="25">
        <v>549799</v>
      </c>
      <c r="N19" s="33">
        <f>IF(L19&gt;M19,1,ROUND(L19/M19,3))</f>
        <v>2E-3</v>
      </c>
      <c r="O19" s="33">
        <f>IF(M19&gt;L19,1,ROUND(M19/L19,3))</f>
        <v>1</v>
      </c>
      <c r="R19" s="28" t="s">
        <v>103</v>
      </c>
    </row>
    <row r="20" spans="1:19">
      <c r="B20" s="25" t="s">
        <v>85</v>
      </c>
      <c r="D20" s="24">
        <v>6167</v>
      </c>
      <c r="E20" s="25">
        <v>22930</v>
      </c>
      <c r="F20" s="33">
        <f>IF(D20&gt;E20,1,ROUND(D20/E20,3))</f>
        <v>0.26900000000000002</v>
      </c>
      <c r="G20" s="33">
        <f>IF(E20&gt;D20,1,ROUND(E20/D20,4))</f>
        <v>1</v>
      </c>
      <c r="H20" s="24">
        <v>9240</v>
      </c>
      <c r="I20" s="25">
        <v>45919</v>
      </c>
      <c r="J20" s="33">
        <f>IF(H20&gt;I20,1,ROUND(H20/I20,3))</f>
        <v>0.20100000000000001</v>
      </c>
      <c r="K20" s="33">
        <f>IF(I20&gt;H20,1,ROUND(I20/H20,3))</f>
        <v>1</v>
      </c>
      <c r="L20" s="20">
        <v>15343</v>
      </c>
      <c r="M20" s="25">
        <v>214093</v>
      </c>
      <c r="N20" s="33">
        <f>IF(L20&gt;M20,1,ROUND(L20/M20,3))</f>
        <v>7.1999999999999995E-2</v>
      </c>
      <c r="O20" s="33">
        <f>IF(M20&gt;L20,1,ROUND(M20/L20,3))</f>
        <v>1</v>
      </c>
      <c r="Q20" s="28" t="s">
        <v>102</v>
      </c>
      <c r="R20" s="62" t="s">
        <v>114</v>
      </c>
      <c r="S20" s="62" t="s">
        <v>116</v>
      </c>
    </row>
    <row r="21" spans="1:19">
      <c r="A21" s="24"/>
      <c r="B21" s="25" t="s">
        <v>86</v>
      </c>
      <c r="D21" s="25">
        <v>1.96</v>
      </c>
      <c r="E21" s="25">
        <v>1.9</v>
      </c>
      <c r="F21" s="33">
        <f>IF(D21&gt;E21,1,ROUND(D21/E21,3))</f>
        <v>1</v>
      </c>
      <c r="G21" s="33">
        <f>IF(E21&gt;D21,1,ROUND(E21/D21,3))</f>
        <v>0.96899999999999997</v>
      </c>
      <c r="H21" s="25">
        <v>2.08</v>
      </c>
      <c r="I21" s="25">
        <v>2</v>
      </c>
      <c r="J21" s="33">
        <f>IF(H21&gt;I21,1,ROUND(H21/I21,3))</f>
        <v>1</v>
      </c>
      <c r="K21" s="33">
        <f>IF(I21&gt;H21,1,ROUND(I21/H21,3))</f>
        <v>0.96199999999999997</v>
      </c>
      <c r="L21" s="20">
        <v>2.2200000000000002</v>
      </c>
      <c r="M21" s="25">
        <v>1.9</v>
      </c>
      <c r="N21" s="33">
        <f>IF(L21&gt;M21,1,ROUND(L21/M21,3))</f>
        <v>1</v>
      </c>
      <c r="O21" s="33">
        <f>IF(M21&gt;L21,1,ROUND(M21/L21,3))</f>
        <v>0.85599999999999998</v>
      </c>
      <c r="Q21" s="25" t="s">
        <v>98</v>
      </c>
      <c r="R21" s="25">
        <f>ROUND(AVERAGE(F9,J9,N9),3)</f>
        <v>0.16700000000000001</v>
      </c>
      <c r="S21" s="25">
        <f>ROUND(AVERAGE(G9,K9,,O9),3)</f>
        <v>0.75</v>
      </c>
    </row>
    <row r="22" spans="1:19">
      <c r="Q22" s="25" t="s">
        <v>99</v>
      </c>
      <c r="R22" s="25">
        <f>ROUND(AVERAGE(F13,J13,N13),3)</f>
        <v>0.53600000000000003</v>
      </c>
      <c r="S22" s="25">
        <f>ROUND(AVERAGE(G13,K13,O13),3)</f>
        <v>0.99099999999999999</v>
      </c>
    </row>
    <row r="23" spans="1:19">
      <c r="B23" s="64" t="s">
        <v>87</v>
      </c>
      <c r="F23" s="64">
        <f>ROUND(AVERAGE(F24:F25),3)</f>
        <v>0.16700000000000001</v>
      </c>
      <c r="G23" s="64">
        <f>ROUND(AVERAGE(G24:G25),3)</f>
        <v>0.5</v>
      </c>
      <c r="J23" s="64">
        <f>ROUND(AVERAGE(J24:J25),3)</f>
        <v>0.16700000000000001</v>
      </c>
      <c r="K23" s="64">
        <f>ROUND(AVERAGE(K24:K25),3)</f>
        <v>0.5</v>
      </c>
      <c r="M23" s="28"/>
      <c r="N23" s="64">
        <f>ROUND(AVERAGE(N24:N25),3)</f>
        <v>0.16700000000000001</v>
      </c>
      <c r="O23" s="64">
        <f>ROUND(AVERAGE(O24:O25),3)</f>
        <v>0.5</v>
      </c>
      <c r="Q23" s="25" t="s">
        <v>100</v>
      </c>
      <c r="R23" s="25">
        <f>ROUND(AVERAGE(F23,J23,N23),3)</f>
        <v>0.16700000000000001</v>
      </c>
      <c r="S23" s="25">
        <f>ROUND(AVERAGE(G23,K23,O23),3)</f>
        <v>0.5</v>
      </c>
    </row>
    <row r="24" spans="1:19">
      <c r="B24" s="25" t="s">
        <v>88</v>
      </c>
      <c r="D24" s="25">
        <v>0</v>
      </c>
      <c r="E24" s="25">
        <v>0</v>
      </c>
      <c r="F24" s="33">
        <v>0</v>
      </c>
      <c r="G24" s="33">
        <v>0</v>
      </c>
      <c r="H24" s="25">
        <v>0</v>
      </c>
      <c r="I24" s="25">
        <v>0</v>
      </c>
      <c r="J24" s="33">
        <v>0</v>
      </c>
      <c r="K24" s="33">
        <v>0</v>
      </c>
      <c r="L24" s="25">
        <v>0</v>
      </c>
      <c r="M24" s="25">
        <v>0</v>
      </c>
      <c r="N24" s="33">
        <v>0</v>
      </c>
      <c r="O24" s="33">
        <v>0</v>
      </c>
      <c r="Q24" s="25" t="s">
        <v>101</v>
      </c>
      <c r="R24" s="25">
        <f>ROUND(AVERAGE(F31,J31,N31),3)</f>
        <v>1E-3</v>
      </c>
      <c r="S24" s="25">
        <f>ROUND(AVERAGE(G31,K31,O31),3)</f>
        <v>1</v>
      </c>
    </row>
    <row r="25" spans="1:19">
      <c r="B25" s="25" t="s">
        <v>89</v>
      </c>
      <c r="D25" s="25">
        <v>1</v>
      </c>
      <c r="E25" s="25">
        <v>3</v>
      </c>
      <c r="F25" s="33">
        <f>IF(D25&gt;E25,1,ROUND(D25/E25,3))</f>
        <v>0.33300000000000002</v>
      </c>
      <c r="G25" s="33">
        <f>IF(E25&gt;D25,1,ROUND(E25/D25,3))</f>
        <v>1</v>
      </c>
      <c r="H25" s="25">
        <v>1</v>
      </c>
      <c r="I25" s="25">
        <v>3</v>
      </c>
      <c r="J25" s="33">
        <f>IF(H25&gt;I25,1,ROUND(H25/I25,3))</f>
        <v>0.33300000000000002</v>
      </c>
      <c r="K25" s="33">
        <f>IF(I25&gt;H25,1,ROUND(I25/H25,3))</f>
        <v>1</v>
      </c>
      <c r="L25" s="25">
        <v>1</v>
      </c>
      <c r="M25" s="25">
        <v>3</v>
      </c>
      <c r="N25" s="33">
        <f>IF(L25&gt;M25,1,ROUND(L25/M25,3))</f>
        <v>0.33300000000000002</v>
      </c>
      <c r="O25" s="33">
        <f>IF(M25&gt;L25,1,ROUND(M25/L25,3))</f>
        <v>1</v>
      </c>
      <c r="Q25" s="62" t="s">
        <v>106</v>
      </c>
      <c r="R25" s="67">
        <f>ROUND(AVERAGE(F34,J34,N34),8)</f>
        <v>1.234E-5</v>
      </c>
      <c r="S25" s="67">
        <f>ROUND(AVERAGE(G34,K34,O34),3)</f>
        <v>0.496</v>
      </c>
    </row>
    <row r="26" spans="1:19">
      <c r="C26" s="58" t="s">
        <v>137</v>
      </c>
      <c r="D26" s="26">
        <v>0</v>
      </c>
      <c r="E26" s="26">
        <v>1</v>
      </c>
      <c r="F26" s="26"/>
      <c r="G26" s="26"/>
      <c r="H26" s="26">
        <v>0</v>
      </c>
      <c r="I26" s="26">
        <v>1</v>
      </c>
      <c r="J26" s="26"/>
      <c r="K26" s="26"/>
      <c r="L26" s="26">
        <v>0</v>
      </c>
      <c r="M26" s="26">
        <v>1</v>
      </c>
      <c r="N26" s="26"/>
      <c r="O26" s="26"/>
      <c r="Q26" s="62"/>
      <c r="R26" s="25" t="s">
        <v>107</v>
      </c>
      <c r="S26" s="25" t="s">
        <v>107</v>
      </c>
    </row>
    <row r="27" spans="1:19">
      <c r="C27" s="58" t="s">
        <v>138</v>
      </c>
      <c r="D27" s="26">
        <v>0</v>
      </c>
      <c r="E27" s="26">
        <v>1</v>
      </c>
      <c r="F27" s="26"/>
      <c r="G27" s="26"/>
      <c r="H27" s="26">
        <v>0</v>
      </c>
      <c r="I27" s="26">
        <v>1</v>
      </c>
      <c r="J27" s="26"/>
      <c r="K27" s="26"/>
      <c r="L27" s="26">
        <v>0</v>
      </c>
      <c r="M27" s="26">
        <v>1</v>
      </c>
      <c r="N27" s="26"/>
      <c r="O27" s="26"/>
      <c r="Q27" s="62"/>
      <c r="R27" s="68" t="s">
        <v>66</v>
      </c>
      <c r="S27" s="68" t="s">
        <v>71</v>
      </c>
    </row>
    <row r="28" spans="1:19">
      <c r="C28" s="58" t="s">
        <v>139</v>
      </c>
      <c r="D28" s="26">
        <v>0</v>
      </c>
      <c r="E28" s="26">
        <v>0</v>
      </c>
      <c r="F28" s="26"/>
      <c r="G28" s="26"/>
      <c r="H28" s="26">
        <v>0</v>
      </c>
      <c r="I28" s="26">
        <v>0</v>
      </c>
      <c r="J28" s="26"/>
      <c r="K28" s="26"/>
      <c r="L28" s="26">
        <v>0</v>
      </c>
      <c r="M28" s="26">
        <v>0</v>
      </c>
      <c r="N28" s="26"/>
      <c r="O28" s="26"/>
      <c r="Q28" s="62"/>
      <c r="R28" s="65"/>
      <c r="S28" s="65"/>
    </row>
    <row r="29" spans="1:19">
      <c r="C29" s="58" t="s">
        <v>140</v>
      </c>
      <c r="D29" s="26">
        <v>1</v>
      </c>
      <c r="E29" s="26">
        <v>1</v>
      </c>
      <c r="F29" s="26"/>
      <c r="G29" s="26"/>
      <c r="H29" s="26">
        <v>1</v>
      </c>
      <c r="I29" s="26">
        <v>1</v>
      </c>
      <c r="J29" s="26"/>
      <c r="K29" s="26"/>
      <c r="L29" s="26">
        <v>1</v>
      </c>
      <c r="M29" s="26">
        <v>1</v>
      </c>
      <c r="N29" s="26"/>
      <c r="O29" s="26"/>
      <c r="Q29" s="62"/>
      <c r="R29" s="65"/>
      <c r="S29" s="65"/>
    </row>
    <row r="30" spans="1:19">
      <c r="M30" s="69"/>
    </row>
    <row r="31" spans="1:19" ht="17" customHeight="1">
      <c r="B31" s="57" t="s">
        <v>133</v>
      </c>
      <c r="F31" s="64">
        <f>F32</f>
        <v>2E-3</v>
      </c>
      <c r="G31" s="64">
        <f>G32</f>
        <v>1</v>
      </c>
      <c r="J31" s="64">
        <f>J32</f>
        <v>2.6E-7</v>
      </c>
      <c r="K31" s="64">
        <f>K32</f>
        <v>1</v>
      </c>
      <c r="M31" s="28"/>
      <c r="N31" s="64">
        <f>N32</f>
        <v>1.5E-6</v>
      </c>
      <c r="O31" s="64">
        <f>O32</f>
        <v>1</v>
      </c>
    </row>
    <row r="32" spans="1:19" ht="18" customHeight="1">
      <c r="B32" s="25" t="s">
        <v>134</v>
      </c>
      <c r="D32" s="24">
        <v>3</v>
      </c>
      <c r="E32" s="24">
        <v>1232</v>
      </c>
      <c r="F32" s="33">
        <f>IF(D32&gt;E32,1,ROUND(D32/E32,3))</f>
        <v>2E-3</v>
      </c>
      <c r="G32" s="33">
        <f>IF(E32&gt;D32,1,ROUND(E32/D32,3))</f>
        <v>1</v>
      </c>
      <c r="H32" s="24">
        <v>9</v>
      </c>
      <c r="I32" s="24">
        <v>3882</v>
      </c>
      <c r="J32" s="33">
        <v>2.6E-7</v>
      </c>
      <c r="K32" s="33">
        <f>IF(I32&gt;H32,1,ROUND(I32/H32,3))</f>
        <v>1</v>
      </c>
      <c r="L32" s="66">
        <v>73</v>
      </c>
      <c r="M32" s="24">
        <v>18895</v>
      </c>
      <c r="N32" s="33">
        <v>1.5E-6</v>
      </c>
      <c r="O32" s="33">
        <f>IF(M32&gt;L32,1,ROUND(M32/L32,3))</f>
        <v>1</v>
      </c>
    </row>
    <row r="33" spans="1:22">
      <c r="F33" s="24"/>
      <c r="G33" s="24"/>
      <c r="R33" s="38"/>
    </row>
    <row r="34" spans="1:22">
      <c r="B34" s="70" t="s">
        <v>90</v>
      </c>
      <c r="F34" s="70">
        <f>ROUND(F9*F13*F23*F31,6)</f>
        <v>3.6999999999999998E-5</v>
      </c>
      <c r="G34" s="70">
        <f>ROUND(G9*G13*G23*G31,3)</f>
        <v>0.498</v>
      </c>
      <c r="J34" s="70">
        <v>7.8000000000000004E-9</v>
      </c>
      <c r="K34" s="70">
        <f>ROUND(K9*K13*K23*K31,3)</f>
        <v>0.498</v>
      </c>
      <c r="M34" s="71"/>
      <c r="N34" s="70">
        <f>ROUND(N9*N13*N23*N31,8)</f>
        <v>2E-8</v>
      </c>
      <c r="O34" s="70">
        <f>ROUND(O9*O13*O23*O31,3)</f>
        <v>0.49099999999999999</v>
      </c>
      <c r="P34" s="24"/>
      <c r="Q34" s="24"/>
      <c r="R34" s="24"/>
      <c r="S34" s="24"/>
      <c r="T34" s="24"/>
    </row>
    <row r="35" spans="1:22" ht="16" thickBot="1">
      <c r="N35" s="65"/>
      <c r="P35" s="24"/>
      <c r="Q35" s="146" t="s">
        <v>56</v>
      </c>
      <c r="R35" s="146"/>
      <c r="S35" s="146"/>
      <c r="T35" s="24"/>
    </row>
    <row r="36" spans="1:22" ht="17" thickTop="1" thickBot="1">
      <c r="Q36" s="147"/>
      <c r="R36" s="149" t="s">
        <v>119</v>
      </c>
      <c r="S36" s="151"/>
    </row>
    <row r="37" spans="1:22" ht="17" thickBot="1">
      <c r="Q37" s="148"/>
      <c r="R37" s="45" t="s">
        <v>114</v>
      </c>
      <c r="S37" s="47" t="s">
        <v>116</v>
      </c>
    </row>
    <row r="38" spans="1:22" ht="17" thickTop="1">
      <c r="Q38" s="48" t="s">
        <v>114</v>
      </c>
      <c r="R38" s="49">
        <v>0</v>
      </c>
      <c r="S38" s="53">
        <v>1.2869999999999999</v>
      </c>
      <c r="U38" s="25" t="s">
        <v>108</v>
      </c>
      <c r="V38" s="33" t="s">
        <v>147</v>
      </c>
    </row>
    <row r="39" spans="1:22" ht="17" thickBot="1">
      <c r="Q39" s="54" t="s">
        <v>116</v>
      </c>
      <c r="R39" s="55">
        <v>1.2869999999999999</v>
      </c>
      <c r="S39" s="56">
        <v>0</v>
      </c>
    </row>
    <row r="40" spans="1:22" ht="16" thickTop="1">
      <c r="B40" s="72" t="s">
        <v>94</v>
      </c>
      <c r="Q40" s="153" t="s">
        <v>120</v>
      </c>
      <c r="R40" s="153"/>
      <c r="S40" s="153"/>
    </row>
    <row r="41" spans="1:22">
      <c r="B41" s="38" t="s">
        <v>73</v>
      </c>
      <c r="C41" s="25">
        <v>2000</v>
      </c>
      <c r="D41" s="20" t="s">
        <v>118</v>
      </c>
    </row>
    <row r="42" spans="1:22">
      <c r="B42" s="38" t="s">
        <v>74</v>
      </c>
      <c r="C42" s="25">
        <v>2005</v>
      </c>
      <c r="D42" s="20" t="s">
        <v>169</v>
      </c>
    </row>
    <row r="43" spans="1:22">
      <c r="B43" s="38" t="s">
        <v>95</v>
      </c>
      <c r="C43" s="25">
        <v>2015</v>
      </c>
      <c r="D43" s="25" t="s">
        <v>96</v>
      </c>
    </row>
    <row r="47" spans="1:22">
      <c r="B47" s="24"/>
      <c r="C47" s="24"/>
    </row>
    <row r="48" spans="1:22">
      <c r="A48" s="24"/>
      <c r="B48" s="26"/>
      <c r="C48" s="24"/>
      <c r="D48" s="24"/>
    </row>
    <row r="49" spans="1:9">
      <c r="A49" s="24"/>
      <c r="B49" s="24"/>
      <c r="C49" s="24"/>
      <c r="D49" s="24"/>
      <c r="I49" s="24"/>
    </row>
    <row r="50" spans="1:9">
      <c r="A50" s="24"/>
      <c r="B50" s="24"/>
      <c r="C50" s="24"/>
      <c r="D50" s="24"/>
    </row>
    <row r="51" spans="1:9">
      <c r="A51" s="24"/>
      <c r="B51" s="24"/>
      <c r="C51" s="24"/>
      <c r="D51" s="24"/>
    </row>
    <row r="52" spans="1:9">
      <c r="A52" s="24"/>
      <c r="B52" s="24"/>
      <c r="C52" s="24"/>
      <c r="D52" s="24"/>
    </row>
    <row r="55" spans="1:9">
      <c r="B55" s="28"/>
      <c r="C55" s="28"/>
    </row>
  </sheetData>
  <mergeCells count="16">
    <mergeCell ref="D4:E4"/>
    <mergeCell ref="F4:G4"/>
    <mergeCell ref="D6:G6"/>
    <mergeCell ref="D7:G7"/>
    <mergeCell ref="H6:K6"/>
    <mergeCell ref="H7:K7"/>
    <mergeCell ref="L6:O6"/>
    <mergeCell ref="H4:I4"/>
    <mergeCell ref="J4:K4"/>
    <mergeCell ref="L4:M4"/>
    <mergeCell ref="N4:O4"/>
    <mergeCell ref="Q36:Q37"/>
    <mergeCell ref="R36:S36"/>
    <mergeCell ref="Q40:S40"/>
    <mergeCell ref="Q35:S35"/>
    <mergeCell ref="L7:O7"/>
  </mergeCells>
  <pageMargins left="0.7" right="0.7" top="0.75" bottom="0.75" header="0.3" footer="0.3"/>
  <pageSetup paperSize="9" orientation="portrait" horizontalDpi="0" verticalDpi="0"/>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Front page</vt:lpstr>
      <vt:lpstr>H2&amp;3 MAIN</vt:lpstr>
      <vt:lpstr>H2 data input</vt:lpstr>
      <vt:lpstr>strat goals</vt:lpstr>
      <vt:lpstr>issue salience</vt:lpstr>
      <vt:lpstr>H3 data input</vt:lpstr>
      <vt:lpstr>PIPR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2016-04-27T16:03:47Z</dcterms:created>
  <dcterms:modified xsi:type="dcterms:W3CDTF">2019-03-03T20:45:04Z</dcterms:modified>
</cp:coreProperties>
</file>