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0"/>
  <workbookPr/>
  <mc:AlternateContent xmlns:mc="http://schemas.openxmlformats.org/markup-compatibility/2006">
    <mc:Choice Requires="x15">
      <x15ac:absPath xmlns:x15ac="http://schemas.microsoft.com/office/spreadsheetml/2010/11/ac" url="/Users/macat/Documents/PERSONAL PROJECTS/CURRENT Pro/a| SPaSIO RP 2013/Feb19 Excel AT TABLES request/"/>
    </mc:Choice>
  </mc:AlternateContent>
  <xr:revisionPtr revIDLastSave="0" documentId="13_ncr:1_{C3D05153-1BE8-F949-B0EE-B07C3939798F}" xr6:coauthVersionLast="36" xr6:coauthVersionMax="36" xr10:uidLastSave="{00000000-0000-0000-0000-000000000000}"/>
  <bookViews>
    <workbookView xWindow="60" yWindow="460" windowWidth="28300" windowHeight="19080" tabRatio="500" activeTab="2" xr2:uid="{00000000-000D-0000-FFFF-FFFF00000000}"/>
  </bookViews>
  <sheets>
    <sheet name="Front page" sheetId="8" r:id="rId1"/>
    <sheet name="H2&amp;3 MAIN" sheetId="1" r:id="rId2"/>
    <sheet name="H2 data input" sheetId="4" r:id="rId3"/>
    <sheet name="strategic goals" sheetId="2" r:id="rId4"/>
    <sheet name="issues" sheetId="3" r:id="rId5"/>
    <sheet name="H3 data input" sheetId="5" r:id="rId6"/>
    <sheet name="PIPR" sheetId="7" r:id="rId7"/>
  </sheet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AC4" i="1" l="1"/>
  <c r="F18" i="7"/>
  <c r="G18" i="7"/>
  <c r="J18" i="7"/>
  <c r="K18" i="7"/>
  <c r="P4" i="1"/>
  <c r="T4" i="1"/>
  <c r="S4" i="1"/>
  <c r="U4" i="1"/>
  <c r="V4" i="1"/>
  <c r="M4" i="1"/>
  <c r="L4" i="1"/>
  <c r="N4" i="1"/>
  <c r="O4" i="1"/>
  <c r="R17" i="7"/>
  <c r="E4" i="1"/>
  <c r="Q4" i="1"/>
  <c r="R4" i="1"/>
  <c r="W4" i="1"/>
  <c r="H4" i="1"/>
  <c r="X4" i="1"/>
  <c r="Y4" i="1"/>
  <c r="AD4" i="1"/>
  <c r="AA4" i="1"/>
  <c r="Z4" i="1"/>
  <c r="G9" i="7"/>
  <c r="G10" i="7"/>
  <c r="G13" i="7"/>
  <c r="G14" i="7"/>
  <c r="G15" i="7"/>
  <c r="G16" i="7"/>
  <c r="G17" i="7"/>
  <c r="G19" i="7"/>
  <c r="G20" i="7"/>
  <c r="G23" i="7"/>
  <c r="G24" i="7"/>
  <c r="G31" i="7"/>
  <c r="G30" i="7"/>
  <c r="K9" i="7"/>
  <c r="K10" i="7"/>
  <c r="K13" i="7"/>
  <c r="K14" i="7"/>
  <c r="K15" i="7"/>
  <c r="K16" i="7"/>
  <c r="J16" i="7"/>
  <c r="K17" i="7"/>
  <c r="K19" i="7"/>
  <c r="K20" i="7"/>
  <c r="K23" i="7"/>
  <c r="K24" i="7"/>
  <c r="K31" i="7"/>
  <c r="K30" i="7"/>
  <c r="O9" i="7"/>
  <c r="O10" i="7"/>
  <c r="O13" i="7"/>
  <c r="O14" i="7"/>
  <c r="O15" i="7"/>
  <c r="N16" i="7"/>
  <c r="O16" i="7"/>
  <c r="O17" i="7"/>
  <c r="O18" i="7"/>
  <c r="O19" i="7"/>
  <c r="O20" i="7"/>
  <c r="O23" i="7"/>
  <c r="O24" i="7"/>
  <c r="O31" i="7"/>
  <c r="O30" i="7"/>
  <c r="S9" i="7"/>
  <c r="S10" i="7"/>
  <c r="S13" i="7"/>
  <c r="S14" i="7"/>
  <c r="S15" i="7"/>
  <c r="S16" i="7"/>
  <c r="S17" i="7"/>
  <c r="S18" i="7"/>
  <c r="S19" i="7"/>
  <c r="S20" i="7"/>
  <c r="S23" i="7"/>
  <c r="S24" i="7"/>
  <c r="S31" i="7"/>
  <c r="S30" i="7"/>
  <c r="W23" i="7"/>
  <c r="R13" i="7"/>
  <c r="R14" i="7"/>
  <c r="R15" i="7"/>
  <c r="R16" i="7"/>
  <c r="R18" i="7"/>
  <c r="R19" i="7"/>
  <c r="R20" i="7"/>
  <c r="R9" i="7"/>
  <c r="R10" i="7"/>
  <c r="R23" i="7"/>
  <c r="R24" i="7"/>
  <c r="R31" i="7"/>
  <c r="R30" i="7"/>
  <c r="F9" i="7"/>
  <c r="F10" i="7"/>
  <c r="F13" i="7"/>
  <c r="F14" i="7"/>
  <c r="F15" i="7"/>
  <c r="F16" i="7"/>
  <c r="F17" i="7"/>
  <c r="F19" i="7"/>
  <c r="F20" i="7"/>
  <c r="F23" i="7"/>
  <c r="F24" i="7"/>
  <c r="F31" i="7"/>
  <c r="F30" i="7"/>
  <c r="J9" i="7"/>
  <c r="J10" i="7"/>
  <c r="J13" i="7"/>
  <c r="J14" i="7"/>
  <c r="J15" i="7"/>
  <c r="J17" i="7"/>
  <c r="J19" i="7"/>
  <c r="J20" i="7"/>
  <c r="J23" i="7"/>
  <c r="J24" i="7"/>
  <c r="J31" i="7"/>
  <c r="J30" i="7"/>
  <c r="N9" i="7"/>
  <c r="N10" i="7"/>
  <c r="N8" i="7"/>
  <c r="N13" i="7"/>
  <c r="N14" i="7"/>
  <c r="N15" i="7"/>
  <c r="N17" i="7"/>
  <c r="N18" i="7"/>
  <c r="N19" i="7"/>
  <c r="N20" i="7"/>
  <c r="N12" i="7"/>
  <c r="F12" i="7"/>
  <c r="J12" i="7"/>
  <c r="R12" i="7"/>
  <c r="V21" i="7"/>
  <c r="N23" i="7"/>
  <c r="N24" i="7"/>
  <c r="N22" i="7"/>
  <c r="F22" i="7"/>
  <c r="J22" i="7"/>
  <c r="R22" i="7"/>
  <c r="V22" i="7"/>
  <c r="N31" i="7"/>
  <c r="N30" i="7"/>
  <c r="V23" i="7"/>
  <c r="K8" i="7"/>
  <c r="K12" i="7"/>
  <c r="K22" i="7"/>
  <c r="K33" i="7"/>
  <c r="I4" i="1"/>
  <c r="F4" i="1"/>
  <c r="G4" i="1"/>
  <c r="O8" i="7"/>
  <c r="O12" i="7"/>
  <c r="O22" i="7"/>
  <c r="O33" i="7"/>
  <c r="S8" i="7"/>
  <c r="G22" i="7"/>
  <c r="S22" i="7"/>
  <c r="S12" i="7"/>
  <c r="S33" i="7"/>
  <c r="R8" i="7"/>
  <c r="R33" i="7"/>
  <c r="J8" i="7"/>
  <c r="J33" i="7"/>
  <c r="F8" i="7"/>
  <c r="F33" i="7"/>
  <c r="G8" i="7"/>
  <c r="G12" i="7"/>
  <c r="G33" i="7"/>
  <c r="D4" i="1"/>
  <c r="W21" i="7"/>
  <c r="W22" i="7"/>
  <c r="AB4" i="1"/>
  <c r="J4" i="1"/>
  <c r="C4" i="1"/>
  <c r="N33" i="7"/>
  <c r="V24" i="7"/>
  <c r="W24" i="7"/>
  <c r="W20" i="7"/>
  <c r="V20" i="7"/>
</calcChain>
</file>

<file path=xl/sharedStrings.xml><?xml version="1.0" encoding="utf-8"?>
<sst xmlns="http://schemas.openxmlformats.org/spreadsheetml/2006/main" count="492" uniqueCount="337">
  <si>
    <t>converging strategic goals</t>
  </si>
  <si>
    <t>converging international roles</t>
  </si>
  <si>
    <t>aIV1</t>
  </si>
  <si>
    <t>aIV2</t>
  </si>
  <si>
    <t>IV1a</t>
  </si>
  <si>
    <t>IV1b</t>
  </si>
  <si>
    <t>IV1c</t>
  </si>
  <si>
    <t>proximity between goals</t>
  </si>
  <si>
    <t>IV1d</t>
  </si>
  <si>
    <t>issue salience correlation coefficient</t>
  </si>
  <si>
    <t>proximity between issues</t>
  </si>
  <si>
    <t>IntV1b</t>
  </si>
  <si>
    <t>overlapping/complementary/competing goals correlation coefficient</t>
  </si>
  <si>
    <t>adjusted proximity between goals</t>
  </si>
  <si>
    <t>adjusted proximity between issues</t>
  </si>
  <si>
    <t>IntV1d</t>
  </si>
  <si>
    <t>qty overlapping goals</t>
  </si>
  <si>
    <t>qty complementary goals</t>
  </si>
  <si>
    <t>qty competing goals</t>
  </si>
  <si>
    <t>1)</t>
  </si>
  <si>
    <t>2)</t>
  </si>
  <si>
    <t>3)</t>
  </si>
  <si>
    <t>4)</t>
  </si>
  <si>
    <t>5)</t>
  </si>
  <si>
    <t>6)</t>
  </si>
  <si>
    <t>7)</t>
  </si>
  <si>
    <r>
      <t xml:space="preserve">goals proximity, Pearson correlation coeff for </t>
    </r>
    <r>
      <rPr>
        <b/>
        <sz val="12"/>
        <color theme="1"/>
        <rFont val="Calibri"/>
        <family val="2"/>
        <scheme val="minor"/>
      </rPr>
      <t>S : IO</t>
    </r>
    <r>
      <rPr>
        <sz val="12"/>
        <color theme="1"/>
        <rFont val="Calibri"/>
        <family val="2"/>
        <scheme val="minor"/>
      </rPr>
      <t xml:space="preserve"> pair</t>
    </r>
  </si>
  <si>
    <r>
      <t xml:space="preserve">goals proximity, Pearson correlation coeff for </t>
    </r>
    <r>
      <rPr>
        <b/>
        <sz val="12"/>
        <color theme="1"/>
        <rFont val="Calibri"/>
        <family val="2"/>
        <scheme val="minor"/>
      </rPr>
      <t>S : S-IO</t>
    </r>
    <r>
      <rPr>
        <sz val="12"/>
        <color theme="1"/>
        <rFont val="Calibri"/>
        <family val="2"/>
        <scheme val="minor"/>
      </rPr>
      <t xml:space="preserve"> pair</t>
    </r>
  </si>
  <si>
    <r>
      <t xml:space="preserve">goals proximity, Pearson correlation coeff for </t>
    </r>
    <r>
      <rPr>
        <b/>
        <sz val="12"/>
        <color theme="1"/>
        <rFont val="Calibri"/>
        <family val="2"/>
        <scheme val="minor"/>
      </rPr>
      <t>IO : S-IO</t>
    </r>
    <r>
      <rPr>
        <sz val="12"/>
        <color theme="1"/>
        <rFont val="Calibri"/>
        <family val="2"/>
        <scheme val="minor"/>
      </rPr>
      <t xml:space="preserve"> pair</t>
    </r>
  </si>
  <si>
    <t>S</t>
  </si>
  <si>
    <t>IO</t>
  </si>
  <si>
    <t>S-IO</t>
  </si>
  <si>
    <t>eg Ukraine</t>
  </si>
  <si>
    <t>eg NATO</t>
  </si>
  <si>
    <t>8)</t>
  </si>
  <si>
    <t>9)</t>
  </si>
  <si>
    <t>10)</t>
  </si>
  <si>
    <t>11)</t>
  </si>
  <si>
    <t>12)</t>
  </si>
  <si>
    <t>13)</t>
  </si>
  <si>
    <t>14)</t>
  </si>
  <si>
    <t>STRATEGIC GOALS CONV</t>
  </si>
  <si>
    <r>
      <t xml:space="preserve">qty all </t>
    </r>
    <r>
      <rPr>
        <b/>
        <sz val="12"/>
        <color theme="1"/>
        <rFont val="Calibri"/>
        <family val="2"/>
        <scheme val="minor"/>
      </rPr>
      <t>issues</t>
    </r>
  </si>
  <si>
    <t>qty overlapping issues</t>
  </si>
  <si>
    <t>qty complementary issues</t>
  </si>
  <si>
    <t>qty competing issues</t>
  </si>
  <si>
    <r>
      <t xml:space="preserve">salient issue proximity, Pearson correlation coeff for </t>
    </r>
    <r>
      <rPr>
        <b/>
        <sz val="12"/>
        <color theme="1"/>
        <rFont val="Calibri"/>
        <family val="2"/>
        <scheme val="minor"/>
      </rPr>
      <t>S : IO</t>
    </r>
    <r>
      <rPr>
        <sz val="12"/>
        <color theme="1"/>
        <rFont val="Calibri"/>
        <family val="2"/>
        <scheme val="minor"/>
      </rPr>
      <t xml:space="preserve"> pair</t>
    </r>
  </si>
  <si>
    <r>
      <t xml:space="preserve">salient issue proximity, Pearson correlation coeff for </t>
    </r>
    <r>
      <rPr>
        <b/>
        <sz val="12"/>
        <color theme="1"/>
        <rFont val="Calibri"/>
        <family val="2"/>
        <scheme val="minor"/>
      </rPr>
      <t>S : S-IO</t>
    </r>
    <r>
      <rPr>
        <sz val="12"/>
        <color theme="1"/>
        <rFont val="Calibri"/>
        <family val="2"/>
        <scheme val="minor"/>
      </rPr>
      <t xml:space="preserve"> pair</t>
    </r>
  </si>
  <si>
    <r>
      <t xml:space="preserve">salient issue proximity, Pearson correlation coeff for </t>
    </r>
    <r>
      <rPr>
        <b/>
        <sz val="12"/>
        <color theme="1"/>
        <rFont val="Calibri"/>
        <family val="2"/>
        <scheme val="minor"/>
      </rPr>
      <t>IO : S-IO</t>
    </r>
    <r>
      <rPr>
        <sz val="12"/>
        <color theme="1"/>
        <rFont val="Calibri"/>
        <family val="2"/>
        <scheme val="minor"/>
      </rPr>
      <t xml:space="preserve"> pair</t>
    </r>
  </si>
  <si>
    <r>
      <t xml:space="preserve">qty all </t>
    </r>
    <r>
      <rPr>
        <b/>
        <sz val="12"/>
        <color rgb="FF000000"/>
        <rFont val="Calibri"/>
        <family val="2"/>
        <scheme val="minor"/>
      </rPr>
      <t>goals</t>
    </r>
  </si>
  <si>
    <t>complementary</t>
  </si>
  <si>
    <t>competing</t>
  </si>
  <si>
    <t>RESULTS</t>
  </si>
  <si>
    <t xml:space="preserve">goes to  </t>
  </si>
  <si>
    <t>Proximity Matrix</t>
  </si>
  <si>
    <t xml:space="preserve"> Correlation between Vectors of Values</t>
  </si>
  <si>
    <t>This is a similarity matrix</t>
  </si>
  <si>
    <t>S : IO</t>
  </si>
  <si>
    <t>S : S-IO</t>
  </si>
  <si>
    <t>IO : S-IO</t>
  </si>
  <si>
    <t>LEGEND:</t>
  </si>
  <si>
    <t>calculated manually, from Excel tables, based on Atlas.ti output [see 'strat goals' and 'issue salience' tabs]</t>
  </si>
  <si>
    <t>SPSS-calculated, from Excel tables, based on Atlas.ti output [see 'strat goals' and 'issue salience' tabs]</t>
  </si>
  <si>
    <t>eg Ukraine-NATO, or NATO-Ukraine [order of naming first here does not matter]</t>
  </si>
  <si>
    <t>15)</t>
  </si>
  <si>
    <t>H2 and H3 Hypotheses Verification Matrix</t>
  </si>
  <si>
    <t>RAW DATA</t>
  </si>
  <si>
    <t>16)</t>
  </si>
  <si>
    <t>ACTOR</t>
  </si>
  <si>
    <t>t0</t>
  </si>
  <si>
    <t>t1</t>
  </si>
  <si>
    <t xml:space="preserve">t2 </t>
  </si>
  <si>
    <t>POWER</t>
  </si>
  <si>
    <t>power_status</t>
  </si>
  <si>
    <t>power_type</t>
  </si>
  <si>
    <t>INFLUENCE</t>
  </si>
  <si>
    <t>inf_population</t>
  </si>
  <si>
    <t>inf_territory</t>
  </si>
  <si>
    <t>inf_GDP</t>
  </si>
  <si>
    <t>inf_GDPshare</t>
  </si>
  <si>
    <t>inf_GDPgrowth</t>
  </si>
  <si>
    <t>inf_hitech</t>
  </si>
  <si>
    <t>inf_milexpend</t>
  </si>
  <si>
    <t>inf_milGDP</t>
  </si>
  <si>
    <t>PRESENCE</t>
  </si>
  <si>
    <t>pres_geo</t>
  </si>
  <si>
    <t>pres_pol</t>
  </si>
  <si>
    <t>INT_ROLE</t>
  </si>
  <si>
    <t>YEAR</t>
  </si>
  <si>
    <t>t3</t>
  </si>
  <si>
    <t>PROCESSED DATA</t>
  </si>
  <si>
    <t>Time-series data explanation</t>
  </si>
  <si>
    <t>t2</t>
  </si>
  <si>
    <t>current reference time</t>
  </si>
  <si>
    <t>T_YEAR</t>
  </si>
  <si>
    <t>Power</t>
  </si>
  <si>
    <t>Influence</t>
  </si>
  <si>
    <t>Presence</t>
  </si>
  <si>
    <t>Performance</t>
  </si>
  <si>
    <t>PIPP-indicator</t>
  </si>
  <si>
    <t>Actor</t>
  </si>
  <si>
    <t>a) time series</t>
  </si>
  <si>
    <t>b) aggregate data</t>
  </si>
  <si>
    <t>Int_Role</t>
  </si>
  <si>
    <t>goes to --&gt;</t>
  </si>
  <si>
    <t xml:space="preserve">goes to --&gt; </t>
  </si>
  <si>
    <r>
      <rPr>
        <b/>
        <sz val="12"/>
        <color theme="1"/>
        <rFont val="Calibri"/>
        <family val="2"/>
        <scheme val="minor"/>
      </rPr>
      <t>int_roles</t>
    </r>
    <r>
      <rPr>
        <sz val="12"/>
        <color theme="1"/>
        <rFont val="Calibri"/>
        <family val="2"/>
        <scheme val="minor"/>
      </rPr>
      <t xml:space="preserve"> proximity coefficient</t>
    </r>
  </si>
  <si>
    <r>
      <rPr>
        <b/>
        <sz val="12"/>
        <color theme="1"/>
        <rFont val="Calibri"/>
        <family val="2"/>
        <scheme val="minor"/>
      </rPr>
      <t>IO</t>
    </r>
    <r>
      <rPr>
        <sz val="12"/>
        <color theme="1"/>
        <rFont val="Calibri"/>
        <family val="2"/>
        <scheme val="minor"/>
      </rPr>
      <t xml:space="preserve"> </t>
    </r>
    <r>
      <rPr>
        <b/>
        <sz val="12"/>
        <color theme="1"/>
        <rFont val="Calibri"/>
        <family val="2"/>
        <scheme val="minor"/>
      </rPr>
      <t>int_role</t>
    </r>
    <r>
      <rPr>
        <sz val="12"/>
        <color theme="1"/>
        <rFont val="Calibri"/>
        <family val="2"/>
        <scheme val="minor"/>
      </rPr>
      <t xml:space="preserve"> cumulative index</t>
    </r>
  </si>
  <si>
    <r>
      <rPr>
        <b/>
        <sz val="12"/>
        <color theme="1"/>
        <rFont val="Calibri"/>
        <family val="2"/>
        <scheme val="minor"/>
      </rPr>
      <t>S int_role</t>
    </r>
    <r>
      <rPr>
        <sz val="12"/>
        <color theme="1"/>
        <rFont val="Calibri"/>
        <family val="2"/>
        <scheme val="minor"/>
      </rPr>
      <t xml:space="preserve"> cumulative index</t>
    </r>
  </si>
  <si>
    <t>CAN-Brazil</t>
  </si>
  <si>
    <t>сonvergence type</t>
  </si>
  <si>
    <t>overlapping</t>
  </si>
  <si>
    <t>STRATEGIC GOALS</t>
  </si>
  <si>
    <t>ISSUES</t>
  </si>
  <si>
    <t>Brazil</t>
  </si>
  <si>
    <t>CAN</t>
  </si>
  <si>
    <t>CAN_Brazil</t>
  </si>
  <si>
    <t>SP launch / Signing of Economic Complementation Agreement no.39 (Acuerdo de Complementación Económica N° 39, ACE39)</t>
  </si>
  <si>
    <t>CAN Joint Decision 613 / Brazil becomes associate CAN member</t>
  </si>
  <si>
    <t>CAN Joint Decision 613 / Brazil gets access to CAN institutions granted</t>
  </si>
  <si>
    <t>scope of convergence</t>
  </si>
  <si>
    <t>Indicator no.</t>
  </si>
  <si>
    <r>
      <rPr>
        <b/>
        <sz val="12"/>
        <color theme="1"/>
        <rFont val="Calibri"/>
        <family val="2"/>
        <scheme val="minor"/>
      </rPr>
      <t>strat_narra</t>
    </r>
    <r>
      <rPr>
        <sz val="12"/>
        <color theme="1"/>
        <rFont val="Calibri"/>
        <family val="2"/>
        <scheme val="minor"/>
      </rPr>
      <t xml:space="preserve"> convergence scope</t>
    </r>
  </si>
  <si>
    <t>RAW DATA 
OUTPUT</t>
  </si>
  <si>
    <t>Strategic narratives convegence (actor-system)</t>
  </si>
  <si>
    <t>International roles convergence</t>
  </si>
  <si>
    <t>18)</t>
  </si>
  <si>
    <t>This is a dissimilarity matrix</t>
  </si>
  <si>
    <r>
      <rPr>
        <b/>
        <sz val="12"/>
        <color theme="1"/>
        <rFont val="Calibri"/>
        <family val="2"/>
        <scheme val="minor"/>
      </rPr>
      <t>int_roles</t>
    </r>
    <r>
      <rPr>
        <sz val="12"/>
        <color theme="1"/>
        <rFont val="Calibri"/>
        <family val="2"/>
        <scheme val="minor"/>
      </rPr>
      <t xml:space="preserve"> proximity coefficient (EuclD)</t>
    </r>
  </si>
  <si>
    <t>Case study</t>
  </si>
  <si>
    <t>No.</t>
  </si>
  <si>
    <t>H2 Indicators INPUT</t>
  </si>
  <si>
    <t>International roles: PIPR-metrical data</t>
  </si>
  <si>
    <t>RELEVANCE</t>
  </si>
  <si>
    <t>relevance_strategic</t>
  </si>
  <si>
    <t>Tables for SPSS</t>
  </si>
  <si>
    <t>diplomatic</t>
  </si>
  <si>
    <t>economic</t>
  </si>
  <si>
    <t>military</t>
  </si>
  <si>
    <t>socio-cultural</t>
  </si>
  <si>
    <t>H3 Indicators INPUT</t>
  </si>
  <si>
    <t>Strategic goals: salience and proximity measurement</t>
  </si>
  <si>
    <t>Strategic goals salience</t>
  </si>
  <si>
    <t>Strategic goals proximity</t>
  </si>
  <si>
    <t>degree and direction of convergence</t>
  </si>
  <si>
    <t>Issue salience</t>
  </si>
  <si>
    <t>Issue proximity</t>
  </si>
  <si>
    <r>
      <rPr>
        <b/>
        <sz val="11"/>
        <color theme="1"/>
        <rFont val="Calibri"/>
        <family val="2"/>
        <scheme val="minor"/>
      </rPr>
      <t>12</t>
    </r>
    <r>
      <rPr>
        <sz val="11"/>
        <color theme="1"/>
        <rFont val="Calibri"/>
        <family val="2"/>
        <scheme val="minor"/>
      </rPr>
      <t xml:space="preserve"> issues in total</t>
    </r>
  </si>
  <si>
    <r>
      <rPr>
        <b/>
        <sz val="11"/>
        <color theme="1"/>
        <rFont val="Calibri"/>
        <family val="2"/>
        <scheme val="minor"/>
      </rPr>
      <t>6</t>
    </r>
    <r>
      <rPr>
        <sz val="11"/>
        <color theme="1"/>
        <rFont val="Calibri"/>
        <family val="2"/>
        <scheme val="minor"/>
      </rPr>
      <t xml:space="preserve"> overlapping</t>
    </r>
  </si>
  <si>
    <r>
      <rPr>
        <b/>
        <sz val="11"/>
        <color theme="1"/>
        <rFont val="Calibri"/>
        <family val="2"/>
        <scheme val="minor"/>
      </rPr>
      <t>4</t>
    </r>
    <r>
      <rPr>
        <sz val="11"/>
        <color theme="1"/>
        <rFont val="Calibri"/>
        <family val="2"/>
        <scheme val="minor"/>
      </rPr>
      <t xml:space="preserve"> complementary</t>
    </r>
  </si>
  <si>
    <r>
      <rPr>
        <b/>
        <sz val="11"/>
        <color theme="1"/>
        <rFont val="Calibri"/>
        <family val="2"/>
        <scheme val="minor"/>
      </rPr>
      <t>2</t>
    </r>
    <r>
      <rPr>
        <sz val="11"/>
        <color theme="1"/>
        <rFont val="Calibri"/>
        <family val="2"/>
        <scheme val="minor"/>
      </rPr>
      <t xml:space="preserve"> competing</t>
    </r>
  </si>
  <si>
    <t>Euclidean Distance</t>
  </si>
  <si>
    <t xml:space="preserve"> Relevance</t>
  </si>
  <si>
    <t>17_a</t>
  </si>
  <si>
    <t>int_roles proximity (PIPR-metrical distance)</t>
  </si>
  <si>
    <t>17a)</t>
  </si>
  <si>
    <t>SPaSIO Project Datasets                                                                                  ©Strategic Partnerships Group, 2013-2018</t>
  </si>
  <si>
    <r>
      <rPr>
        <sz val="11"/>
        <rFont val="Calibri"/>
        <family val="2"/>
        <charset val="238"/>
        <scheme val="minor"/>
      </rPr>
      <t xml:space="preserve">Title: </t>
    </r>
    <r>
      <rPr>
        <b/>
        <sz val="11"/>
        <color theme="1"/>
        <rFont val="Calibri"/>
        <family val="2"/>
        <charset val="238"/>
        <scheme val="minor"/>
      </rPr>
      <t>Strategic goals and strategic roles convergence (H2&amp;H3)</t>
    </r>
  </si>
  <si>
    <r>
      <t xml:space="preserve">Methodological concept (H2) by: </t>
    </r>
    <r>
      <rPr>
        <b/>
        <sz val="11"/>
        <rFont val="Calibri"/>
        <family val="2"/>
        <scheme val="minor"/>
      </rPr>
      <t>Andriy Tyushka and</t>
    </r>
    <r>
      <rPr>
        <sz val="11"/>
        <rFont val="Calibri"/>
        <family val="2"/>
        <scheme val="minor"/>
      </rPr>
      <t xml:space="preserve"> </t>
    </r>
    <r>
      <rPr>
        <b/>
        <sz val="11"/>
        <color theme="1"/>
        <rFont val="Calibri"/>
        <family val="2"/>
        <scheme val="minor"/>
      </rPr>
      <t>Lucyna Czechowska</t>
    </r>
    <r>
      <rPr>
        <sz val="11"/>
        <rFont val="Calibri"/>
        <family val="2"/>
        <scheme val="minor"/>
      </rPr>
      <t xml:space="preserve">, </t>
    </r>
    <r>
      <rPr>
        <sz val="11"/>
        <color theme="1"/>
        <rFont val="Calibri"/>
        <family val="2"/>
        <scheme val="minor"/>
      </rPr>
      <t>outlined in "H2 data_input" tab</t>
    </r>
  </si>
  <si>
    <r>
      <rPr>
        <sz val="11"/>
        <rFont val="Calibri"/>
        <family val="2"/>
        <scheme val="minor"/>
      </rPr>
      <t>Data mining sources (H2):</t>
    </r>
    <r>
      <rPr>
        <b/>
        <sz val="11"/>
        <color theme="1"/>
        <rFont val="Calibri"/>
        <family val="2"/>
        <scheme val="minor"/>
      </rPr>
      <t xml:space="preserve"> outlined in "H2 data_input" tab</t>
    </r>
  </si>
  <si>
    <r>
      <t xml:space="preserve">Methodological concept (H3) by: </t>
    </r>
    <r>
      <rPr>
        <b/>
        <sz val="11"/>
        <rFont val="Calibri"/>
        <family val="2"/>
        <scheme val="minor"/>
      </rPr>
      <t>Andriy Tyushka</t>
    </r>
    <r>
      <rPr>
        <sz val="11"/>
        <rFont val="Calibri"/>
        <family val="2"/>
        <scheme val="minor"/>
      </rPr>
      <t xml:space="preserve">, </t>
    </r>
    <r>
      <rPr>
        <sz val="11"/>
        <color theme="1"/>
        <rFont val="Calibri"/>
        <family val="2"/>
        <scheme val="minor"/>
      </rPr>
      <t>outlined in "H3 data_input" tab</t>
    </r>
  </si>
  <si>
    <r>
      <rPr>
        <sz val="11"/>
        <rFont val="Calibri"/>
        <family val="2"/>
        <scheme val="minor"/>
      </rPr>
      <t>Data mining sources (H3):</t>
    </r>
    <r>
      <rPr>
        <b/>
        <sz val="11"/>
        <color theme="1"/>
        <rFont val="Calibri"/>
        <family val="2"/>
        <scheme val="minor"/>
      </rPr>
      <t xml:space="preserve"> outlined in "H3 data_input" tab</t>
    </r>
  </si>
  <si>
    <r>
      <rPr>
        <sz val="11"/>
        <rFont val="Calibri"/>
        <family val="2"/>
        <scheme val="minor"/>
      </rPr>
      <t>Date of dta query</t>
    </r>
    <r>
      <rPr>
        <sz val="11"/>
        <color theme="1"/>
        <rFont val="Calibri"/>
        <family val="2"/>
        <scheme val="minor"/>
      </rPr>
      <t>:</t>
    </r>
    <r>
      <rPr>
        <b/>
        <sz val="11"/>
        <color theme="1"/>
        <rFont val="Calibri"/>
        <family val="2"/>
        <scheme val="minor"/>
      </rPr>
      <t xml:space="preserve"> 11.01.2017</t>
    </r>
  </si>
  <si>
    <r>
      <rPr>
        <i/>
        <sz val="11"/>
        <color theme="1"/>
        <rFont val="Calibri"/>
        <family val="2"/>
        <scheme val="minor"/>
      </rPr>
      <t xml:space="preserve">Data version: </t>
    </r>
    <r>
      <rPr>
        <b/>
        <i/>
        <sz val="11"/>
        <color theme="1"/>
        <rFont val="Calibri"/>
        <family val="2"/>
        <scheme val="minor"/>
      </rPr>
      <t>1.0</t>
    </r>
    <r>
      <rPr>
        <i/>
        <sz val="11"/>
        <color theme="1"/>
        <rFont val="Calibri"/>
        <family val="2"/>
        <scheme val="minor"/>
      </rPr>
      <t xml:space="preserve"> (August 2018)</t>
    </r>
  </si>
  <si>
    <r>
      <t xml:space="preserve">SPaSIO Project Datasets were created by Strategic Partnerships Group (SPG) in the framework of implementation of the </t>
    </r>
    <r>
      <rPr>
        <b/>
        <sz val="11"/>
        <color theme="1"/>
        <rFont val="Calibri"/>
        <family val="2"/>
        <scheme val="minor"/>
      </rPr>
      <t>SPaSIO</t>
    </r>
    <r>
      <rPr>
        <sz val="11"/>
        <rFont val="Calibri"/>
        <family val="2"/>
        <scheme val="minor"/>
      </rPr>
      <t xml:space="preserve"> (</t>
    </r>
    <r>
      <rPr>
        <b/>
        <i/>
        <sz val="11"/>
        <color theme="1"/>
        <rFont val="Calibri"/>
        <family val="2"/>
        <scheme val="minor"/>
      </rPr>
      <t>Strategic Partnership between a State and an International Organization: An Ideal Model)                Collaborative Research Project</t>
    </r>
  </si>
  <si>
    <r>
      <rPr>
        <sz val="11"/>
        <rFont val="Calibri"/>
        <family val="2"/>
        <scheme val="minor"/>
      </rPr>
      <t xml:space="preserve">Funding acknowledgement: </t>
    </r>
    <r>
      <rPr>
        <b/>
        <sz val="11"/>
        <color theme="1"/>
        <rFont val="Calibri"/>
        <family val="2"/>
        <scheme val="minor"/>
      </rPr>
      <t>The SPaSIO project received funding under the National Science Centre's                (Narodowe Centrum Nauki) grant no. UMO-2013/11/D/HS5/01260 (“SONATA 6”).</t>
    </r>
  </si>
  <si>
    <r>
      <t xml:space="preserve">Project implementation phase: </t>
    </r>
    <r>
      <rPr>
        <b/>
        <sz val="11"/>
        <color theme="1"/>
        <rFont val="Calibri"/>
        <family val="2"/>
        <scheme val="minor"/>
      </rPr>
      <t>August 2014 – August 2018</t>
    </r>
  </si>
  <si>
    <t>More information about the research team and the project itself can be found at www.spg.umk.pl.</t>
  </si>
  <si>
    <t>Dataset Contents:</t>
  </si>
  <si>
    <t>Salient issues: salience and proximity measurement</t>
  </si>
  <si>
    <r>
      <t>SPaSIO Project Datasets by </t>
    </r>
    <r>
      <rPr>
        <sz val="10"/>
        <color rgb="FF049CCF"/>
        <rFont val="Arial"/>
        <family val="2"/>
      </rPr>
      <t>SPaSIO Collaborative Research Project ('Strategic Partnerships between States and International Organizations)</t>
    </r>
    <r>
      <rPr>
        <sz val="10"/>
        <color rgb="FF464646"/>
        <rFont val="Arial"/>
        <family val="2"/>
      </rPr>
      <t> is licensed under a </t>
    </r>
    <r>
      <rPr>
        <sz val="10"/>
        <color rgb="FF049CCF"/>
        <rFont val="Arial"/>
        <family val="2"/>
      </rPr>
      <t>Creative Commons Attribution-NonCommercial 4.0 International License</t>
    </r>
    <r>
      <rPr>
        <sz val="10"/>
        <color rgb="FF464646"/>
        <rFont val="Arial"/>
        <family val="2"/>
      </rPr>
      <t>.</t>
    </r>
  </si>
  <si>
    <r>
      <rPr>
        <sz val="11"/>
        <color theme="1"/>
        <rFont val="Calibri"/>
        <family val="2"/>
        <scheme val="minor"/>
      </rPr>
      <t xml:space="preserve">Dataset: </t>
    </r>
    <r>
      <rPr>
        <b/>
        <sz val="11"/>
        <color theme="1"/>
        <rFont val="Calibri"/>
        <family val="2"/>
        <charset val="238"/>
        <scheme val="minor"/>
      </rPr>
      <t>SPaSIO/CAN-Brazil/goals and roles convergence</t>
    </r>
  </si>
  <si>
    <r>
      <rPr>
        <i/>
        <sz val="11"/>
        <rFont val="Calibri"/>
        <family val="2"/>
        <scheme val="minor"/>
      </rPr>
      <t>Author:</t>
    </r>
    <r>
      <rPr>
        <b/>
        <i/>
        <sz val="11"/>
        <color theme="1"/>
        <rFont val="Calibri"/>
        <family val="2"/>
        <scheme val="minor"/>
      </rPr>
      <t xml:space="preserve"> Andriy Tyushka</t>
    </r>
  </si>
  <si>
    <t>Case: CAN-Brazil</t>
  </si>
  <si>
    <r>
      <rPr>
        <sz val="11"/>
        <rFont val="Calibri"/>
        <family val="2"/>
        <scheme val="minor"/>
      </rPr>
      <t xml:space="preserve">Timeframe (H2): </t>
    </r>
    <r>
      <rPr>
        <b/>
        <sz val="11"/>
        <color theme="1"/>
        <rFont val="Calibri"/>
        <family val="2"/>
        <scheme val="minor"/>
      </rPr>
      <t>2005-2015</t>
    </r>
  </si>
  <si>
    <r>
      <rPr>
        <sz val="11"/>
        <rFont val="Calibri"/>
        <family val="2"/>
        <scheme val="minor"/>
      </rPr>
      <t xml:space="preserve">Time series data intervals (H3): </t>
    </r>
    <r>
      <rPr>
        <b/>
        <sz val="11"/>
        <color theme="1"/>
        <rFont val="Calibri"/>
        <family val="2"/>
        <scheme val="minor"/>
      </rPr>
      <t>1999, 2005, 2010, 2015</t>
    </r>
  </si>
  <si>
    <t>DATA SOURCES:</t>
  </si>
  <si>
    <t>The corpus of the sampled foreign-policy manifestos included unilateral and bilateral foreign-policy strategic documents of states and international organizations as follows:</t>
  </si>
  <si>
    <r>
      <t xml:space="preserve">a) </t>
    </r>
    <r>
      <rPr>
        <i/>
        <sz val="11"/>
        <rFont val="Calibri"/>
        <family val="2"/>
        <charset val="238"/>
      </rPr>
      <t xml:space="preserve">strategic bilateral documents </t>
    </r>
    <r>
      <rPr>
        <sz val="11"/>
        <rFont val="Calibri"/>
        <family val="2"/>
        <charset val="238"/>
      </rPr>
      <t xml:space="preserve">mainly consist of </t>
    </r>
    <r>
      <rPr>
        <i/>
        <sz val="11"/>
        <rFont val="Calibri"/>
        <family val="2"/>
        <charset val="238"/>
      </rPr>
      <t>(i)</t>
    </r>
    <r>
      <rPr>
        <sz val="11"/>
        <rFont val="Calibri"/>
        <family val="2"/>
        <charset val="238"/>
      </rPr>
      <t xml:space="preserve"> </t>
    </r>
    <r>
      <rPr>
        <i/>
        <sz val="11"/>
        <rFont val="Calibri"/>
        <family val="2"/>
        <charset val="238"/>
      </rPr>
      <t>partnership-founding documents</t>
    </r>
    <r>
      <rPr>
        <sz val="11"/>
        <rFont val="Calibri"/>
        <family val="2"/>
        <charset val="238"/>
      </rPr>
      <t xml:space="preserve"> (e.g. strategic partnership/partnership/cooperation declarations, strategic partnership/partnership/cooperation agreements, and subsequent manifesto extensions through annexes and amendments) and </t>
    </r>
    <r>
      <rPr>
        <i/>
        <sz val="11"/>
        <rFont val="Calibri"/>
        <family val="2"/>
        <charset val="238"/>
      </rPr>
      <t>(ii)</t>
    </r>
    <r>
      <rPr>
        <b/>
        <i/>
        <sz val="11"/>
        <rFont val="Calibri"/>
        <family val="2"/>
        <charset val="238"/>
      </rPr>
      <t xml:space="preserve"> </t>
    </r>
    <r>
      <rPr>
        <i/>
        <sz val="11"/>
        <rFont val="Calibri"/>
        <family val="2"/>
        <charset val="238"/>
      </rPr>
      <t>partnership-implementing documents</t>
    </r>
    <r>
      <rPr>
        <sz val="11"/>
        <rFont val="Calibri"/>
        <family val="2"/>
        <charset val="238"/>
      </rPr>
      <t xml:space="preserve"> (e.g. plans of action, agendas, roadmaps); </t>
    </r>
  </si>
  <si>
    <r>
      <t xml:space="preserve">b) </t>
    </r>
    <r>
      <rPr>
        <i/>
        <sz val="11"/>
        <rFont val="Calibri"/>
        <family val="2"/>
        <charset val="238"/>
      </rPr>
      <t>strategic unilateral documents</t>
    </r>
    <r>
      <rPr>
        <b/>
        <sz val="11"/>
        <rFont val="Calibri"/>
        <family val="2"/>
        <charset val="238"/>
      </rPr>
      <t xml:space="preserve"> </t>
    </r>
    <r>
      <rPr>
        <sz val="11"/>
        <rFont val="Calibri"/>
        <family val="2"/>
        <charset val="238"/>
      </rPr>
      <t>differ in type and scope in the context of individual states and international organizations; examples of states’ foreign-political manifestos include: exposés or annual speeches of foreign ministers, heads of state and government, governmental programmes, development or national security strategies, parliamentary solemn resolutions;</t>
    </r>
    <r>
      <rPr>
        <b/>
        <sz val="11"/>
        <rFont val="Calibri"/>
        <family val="2"/>
        <charset val="238"/>
      </rPr>
      <t xml:space="preserve"> </t>
    </r>
    <r>
      <rPr>
        <sz val="11"/>
        <rFont val="Calibri"/>
        <family val="2"/>
        <charset val="238"/>
      </rPr>
      <t>typical foreign-political manifestos of international organizations are first and foremost IO-founding documents (treaties, charters), security and foreign affairs strategies as well as other strategic plans (concepts), agendas, including white papers/blueprints and inaugural speeches of secretary-generals (or commensurate-post holders).</t>
    </r>
  </si>
  <si>
    <t>METODOLOGICAL ASSUMPTIONS:</t>
  </si>
  <si>
    <t>Content analysis and CAQDAS-based coding</t>
  </si>
  <si>
    <t>The sampling process involved the efforts in limiting the number of observations by selecting only those types of official documents, produced by states and international organizations, that have a programmatic – strategic – nature for foreign policy.</t>
  </si>
  <si>
    <t>The process of unitizing involved designation of sentences, parts thereof as well as merging of those into ‘quasi-sentences’ – units containing exactly one statement or message.</t>
  </si>
  <si>
    <t>The ‘sentences’ approach in unitizing also informed further primary analysis of the content-analytical output: we measured differently-sized length of codes (i.e. the number of words, in %, in relation to the given document’s entire text volume).</t>
  </si>
  <si>
    <t>The process of text coding itself was supported by the deployment of CAQDAS software, which facilitated and substantially reduced the costs of analysing large collections of text in different languages. We followed a supervised and bottom-up approach in automated (but not automatic) text analysis.</t>
  </si>
  <si>
    <t xml:space="preserve">Our coding followed the ‘in vivo’ technique – rather than being ruled by a codebook. </t>
  </si>
  <si>
    <t xml:space="preserve">The coding units, or categories, included at – the basic level of in vivo coding – ‘issue: ’, ‘standpoint:’, ‘objective: ’,  and ‘domains: ’ codes that, in the second stage, were grouped under the family categories, or super-codes, ‘STRATEGIC GOAL: ’ and ‘SALIENT ISSUE: ’ to rationalize and homogenize the codes corpus. </t>
  </si>
  <si>
    <t>We opted for computerized approach, i.e. the deployment of computer-assisted qualitative content analysis software. The chosen software for our CAQDAS is Atlas.ti, a platform that enables a meaningful descriptive and conceptual-level analysis of the text as well as primary data analysis of the content-analytical output.</t>
  </si>
  <si>
    <t>Salience analysis</t>
  </si>
  <si>
    <t>Our approach to salience analysis of foreign policy goals captures the two features of the notion in what it includes several indicators of salience: (1) reference order; (2) contingency (actual – not relative – significance estimate); (3) rank (priority) based on relative significance estimate; and (4) frequency. These are assessed based on the findings of qualitative and quantitative content (manifesto) analysis.</t>
  </si>
  <si>
    <t>Convergence analysis</t>
  </si>
  <si>
    <r>
      <t>Our measure of convergence is that of the extent to which actors share their foreign policy objectives, interests and priorities (</t>
    </r>
    <r>
      <rPr>
        <i/>
        <sz val="11"/>
        <color rgb="FF000000"/>
        <rFont val="Calibri"/>
        <family val="2"/>
        <charset val="238"/>
      </rPr>
      <t>sharedness</t>
    </r>
    <r>
      <rPr>
        <sz val="11"/>
        <rFont val="Calibri"/>
        <family val="2"/>
        <charset val="238"/>
      </rPr>
      <t xml:space="preserve">). </t>
    </r>
  </si>
  <si>
    <r>
      <t xml:space="preserve">Although spanning over a period of time, our analysis of convergence is not a time-series study, which examines change in similarity in distinct time sequences, but a study on </t>
    </r>
    <r>
      <rPr>
        <i/>
        <sz val="11"/>
        <rFont val="Calibri"/>
        <family val="2"/>
        <charset val="238"/>
      </rPr>
      <t>cumulative convergence</t>
    </r>
    <r>
      <rPr>
        <sz val="11"/>
        <rFont val="Calibri"/>
        <family val="2"/>
        <charset val="238"/>
      </rPr>
      <t xml:space="preserve">, i.e. an enquiry into the state (scope and degree) of similarity or dissimilarity in strategic goals or salient issues since the inception of the partnership till the most recent date in its relationship (the reference year of 2015). </t>
    </r>
  </si>
  <si>
    <r>
      <t xml:space="preserve">The </t>
    </r>
    <r>
      <rPr>
        <i/>
        <sz val="11"/>
        <rFont val="Calibri"/>
        <family val="2"/>
        <charset val="238"/>
      </rPr>
      <t>scope</t>
    </r>
    <r>
      <rPr>
        <sz val="11"/>
        <rFont val="Calibri"/>
        <family val="2"/>
        <charset val="238"/>
      </rPr>
      <t xml:space="preserve"> </t>
    </r>
    <r>
      <rPr>
        <i/>
        <sz val="11"/>
        <rFont val="Calibri"/>
        <family val="2"/>
        <charset val="238"/>
      </rPr>
      <t>of convergence</t>
    </r>
    <r>
      <rPr>
        <sz val="11"/>
        <rFont val="Calibri"/>
        <family val="2"/>
        <charset val="238"/>
      </rPr>
      <t xml:space="preserve"> is estimated as a ratio between overlapping/complementary/competing or compatible foreign-policy strategic goals and salient issues (based on the </t>
    </r>
    <r>
      <rPr>
        <i/>
        <sz val="11"/>
        <rFont val="Calibri"/>
        <family val="2"/>
        <charset val="238"/>
      </rPr>
      <t xml:space="preserve">Atlas.ti </t>
    </r>
    <r>
      <rPr>
        <sz val="11"/>
        <rFont val="Calibri"/>
        <family val="2"/>
        <charset val="238"/>
      </rPr>
      <t xml:space="preserve">output matrix):  </t>
    </r>
    <r>
      <rPr>
        <i/>
        <sz val="11"/>
        <rFont val="Calibri"/>
        <family val="2"/>
        <charset val="238"/>
      </rPr>
      <t>Scope of convergence = Sum (Qty overlapping items/Qty all items + Qty complementary items/Qty all items * 0.5) – (Qty competing or compatible items/Qty all items)</t>
    </r>
    <r>
      <rPr>
        <sz val="11"/>
        <rFont val="Calibri"/>
        <family val="2"/>
        <charset val="238"/>
      </rPr>
      <t>.</t>
    </r>
  </si>
  <si>
    <r>
      <t xml:space="preserve">The </t>
    </r>
    <r>
      <rPr>
        <i/>
        <sz val="11"/>
        <rFont val="Calibri"/>
        <family val="2"/>
        <charset val="238"/>
      </rPr>
      <t>degree of convergence</t>
    </r>
    <r>
      <rPr>
        <sz val="11"/>
        <rFont val="Calibri"/>
        <family val="2"/>
        <charset val="238"/>
      </rPr>
      <t xml:space="preserve"> is measured as a </t>
    </r>
    <r>
      <rPr>
        <sz val="11"/>
        <color rgb="FF000000"/>
        <rFont val="Calibri"/>
        <family val="2"/>
        <charset val="238"/>
      </rPr>
      <t xml:space="preserve">degree of proximity (similarity) between actors’ strategic foreign-policy goals and salient issues </t>
    </r>
    <r>
      <rPr>
        <sz val="11"/>
        <rFont val="Calibri"/>
        <family val="2"/>
        <charset val="238"/>
      </rPr>
      <t>(</t>
    </r>
    <r>
      <rPr>
        <i/>
        <sz val="11"/>
        <rFont val="Calibri"/>
        <family val="2"/>
        <charset val="238"/>
      </rPr>
      <t>SPSS-</t>
    </r>
    <r>
      <rPr>
        <sz val="11"/>
        <rFont val="Calibri"/>
        <family val="2"/>
        <charset val="238"/>
      </rPr>
      <t xml:space="preserve">estimated distance measure based on Pearson’s correlation coefficient, </t>
    </r>
    <r>
      <rPr>
        <i/>
        <sz val="11"/>
        <rFont val="Calibri"/>
        <family val="2"/>
        <charset val="238"/>
      </rPr>
      <t xml:space="preserve">r, </t>
    </r>
    <r>
      <rPr>
        <sz val="11"/>
        <rFont val="Calibri"/>
        <family val="2"/>
        <charset val="238"/>
      </rPr>
      <t>that can range from –1 through 0 to 1, with the zero-value signaling that the studied variables are uncorrelated)</t>
    </r>
  </si>
  <si>
    <r>
      <t xml:space="preserve">For the purpose of statistically-confirmed inferencing, we set the confidence intervals (CI) on </t>
    </r>
    <r>
      <rPr>
        <i/>
        <sz val="11"/>
        <rFont val="Calibri"/>
        <family val="2"/>
        <charset val="238"/>
      </rPr>
      <t xml:space="preserve">r </t>
    </r>
    <r>
      <rPr>
        <sz val="11"/>
        <rFont val="Calibri"/>
        <family val="2"/>
        <charset val="238"/>
      </rPr>
      <t xml:space="preserve">and </t>
    </r>
    <r>
      <rPr>
        <i/>
        <sz val="11"/>
        <rFont val="Calibri"/>
        <family val="2"/>
        <charset val="238"/>
      </rPr>
      <t>p</t>
    </r>
    <r>
      <rPr>
        <sz val="11"/>
        <rFont val="Calibri"/>
        <family val="2"/>
        <charset val="238"/>
      </rPr>
      <t xml:space="preserve"> values at 0.95 (</t>
    </r>
    <r>
      <rPr>
        <sz val="11"/>
        <color rgb="FF000000"/>
        <rFont val="Calibri"/>
        <family val="2"/>
        <charset val="238"/>
      </rPr>
      <t>i.e. 95% probability)</t>
    </r>
    <r>
      <rPr>
        <sz val="11"/>
        <rFont val="Calibri"/>
        <family val="2"/>
        <charset val="238"/>
      </rPr>
      <t xml:space="preserve"> and 0.05, respectively.</t>
    </r>
  </si>
  <si>
    <t>We measured the correlation between units found in individual state’ and international organization’ unilateral manifestos (the original ‘degree of proximity’ indicator) as well as each of those two as compared to the units found in bilateral manifestos (the ‘adjusted degree of proximity’, a compound mean value of two individual measure outputs).</t>
  </si>
  <si>
    <r>
      <t xml:space="preserve">The </t>
    </r>
    <r>
      <rPr>
        <i/>
        <sz val="11"/>
        <rFont val="Calibri"/>
        <family val="2"/>
        <charset val="238"/>
      </rPr>
      <t>direction of convergence</t>
    </r>
    <r>
      <rPr>
        <sz val="11"/>
        <rFont val="Calibri"/>
        <family val="2"/>
        <charset val="238"/>
      </rPr>
      <t xml:space="preserve"> is measured as a vector of correlation between items analyzed in a dyadic set of unilateral documents produced by states and international organizations (</t>
    </r>
    <r>
      <rPr>
        <i/>
        <sz val="11"/>
        <rFont val="Calibri"/>
        <family val="2"/>
        <charset val="238"/>
      </rPr>
      <t>SPSS-</t>
    </r>
    <r>
      <rPr>
        <sz val="11"/>
        <rFont val="Calibri"/>
        <family val="2"/>
        <charset val="238"/>
      </rPr>
      <t xml:space="preserve">estimated Kendall tau-b coefficient, </t>
    </r>
    <r>
      <rPr>
        <i/>
        <sz val="11"/>
        <rFont val="Symbol"/>
        <family val="1"/>
        <charset val="2"/>
      </rPr>
      <t>t</t>
    </r>
    <r>
      <rPr>
        <i/>
        <vertAlign val="subscript"/>
        <sz val="11"/>
        <rFont val="Calibri"/>
        <family val="2"/>
        <charset val="238"/>
      </rPr>
      <t>b</t>
    </r>
    <r>
      <rPr>
        <sz val="11"/>
        <rFont val="Calibri"/>
        <family val="2"/>
        <charset val="238"/>
      </rPr>
      <t>).</t>
    </r>
  </si>
  <si>
    <t>The Kendall correlation allows us to establish whether the ranks of items identified in two sets of foreign-policy manifestos are similar, with the main idea being that greater similarity in relative position of the observations within the variable (i.e. ranks: 1st, 2nd, 3rd, etc.) between states’ and international organizations’ goals (and, respectively, issues) will result in a value greater than zero and up to 1, whereas the greater dissimilarity will tend towards zero and up to –1 (denoting completely diverging directions of correlation).</t>
  </si>
  <si>
    <r>
      <t xml:space="preserve">qty all </t>
    </r>
    <r>
      <rPr>
        <b/>
        <sz val="11"/>
        <color theme="1"/>
        <rFont val="Calibri"/>
        <family val="2"/>
        <scheme val="minor"/>
      </rPr>
      <t>goals</t>
    </r>
  </si>
  <si>
    <r>
      <t xml:space="preserve">goals proximity, Pearson correlation coeff for </t>
    </r>
    <r>
      <rPr>
        <b/>
        <sz val="11"/>
        <color theme="1"/>
        <rFont val="Calibri"/>
        <family val="2"/>
        <scheme val="minor"/>
      </rPr>
      <t>S : IO</t>
    </r>
    <r>
      <rPr>
        <sz val="11"/>
        <color theme="1"/>
        <rFont val="Calibri"/>
        <family val="2"/>
        <scheme val="minor"/>
      </rPr>
      <t xml:space="preserve"> pair</t>
    </r>
  </si>
  <si>
    <r>
      <t xml:space="preserve">goals proximity, Pearson correlation coeff for </t>
    </r>
    <r>
      <rPr>
        <b/>
        <sz val="11"/>
        <color theme="1"/>
        <rFont val="Calibri"/>
        <family val="2"/>
        <scheme val="minor"/>
      </rPr>
      <t>S : S-IO</t>
    </r>
    <r>
      <rPr>
        <sz val="11"/>
        <color theme="1"/>
        <rFont val="Calibri"/>
        <family val="2"/>
        <scheme val="minor"/>
      </rPr>
      <t xml:space="preserve"> pair</t>
    </r>
  </si>
  <si>
    <r>
      <t xml:space="preserve">goals proximity, Pearson correlation coeff for </t>
    </r>
    <r>
      <rPr>
        <b/>
        <sz val="11"/>
        <color theme="1"/>
        <rFont val="Calibri"/>
        <family val="2"/>
        <scheme val="minor"/>
      </rPr>
      <t>IO : S-IO</t>
    </r>
    <r>
      <rPr>
        <sz val="11"/>
        <color theme="1"/>
        <rFont val="Calibri"/>
        <family val="2"/>
        <scheme val="minor"/>
      </rPr>
      <t xml:space="preserve"> pair</t>
    </r>
  </si>
  <si>
    <r>
      <t xml:space="preserve">qty all </t>
    </r>
    <r>
      <rPr>
        <b/>
        <sz val="11"/>
        <color theme="1"/>
        <rFont val="Calibri"/>
        <family val="2"/>
        <scheme val="minor"/>
      </rPr>
      <t>issues</t>
    </r>
  </si>
  <si>
    <r>
      <t xml:space="preserve">salient issue proximity, Pearson correlation coeff for </t>
    </r>
    <r>
      <rPr>
        <b/>
        <sz val="11"/>
        <color theme="1"/>
        <rFont val="Calibri"/>
        <family val="2"/>
        <scheme val="minor"/>
      </rPr>
      <t>S : IO</t>
    </r>
    <r>
      <rPr>
        <sz val="11"/>
        <color theme="1"/>
        <rFont val="Calibri"/>
        <family val="2"/>
        <scheme val="minor"/>
      </rPr>
      <t xml:space="preserve"> pair</t>
    </r>
  </si>
  <si>
    <r>
      <t xml:space="preserve">salient issue proximity, Pearson correlation coeff for </t>
    </r>
    <r>
      <rPr>
        <b/>
        <sz val="11"/>
        <color theme="1"/>
        <rFont val="Calibri"/>
        <family val="2"/>
        <scheme val="minor"/>
      </rPr>
      <t>S : S-IO</t>
    </r>
    <r>
      <rPr>
        <sz val="11"/>
        <color theme="1"/>
        <rFont val="Calibri"/>
        <family val="2"/>
        <scheme val="minor"/>
      </rPr>
      <t xml:space="preserve"> pair</t>
    </r>
  </si>
  <si>
    <r>
      <t xml:space="preserve">salient issue proximity, Pearson correlation coeff for </t>
    </r>
    <r>
      <rPr>
        <b/>
        <sz val="11"/>
        <color theme="1"/>
        <rFont val="Calibri"/>
        <family val="2"/>
        <scheme val="minor"/>
      </rPr>
      <t>IO : S-IO</t>
    </r>
    <r>
      <rPr>
        <sz val="11"/>
        <color theme="1"/>
        <rFont val="Calibri"/>
        <family val="2"/>
        <scheme val="minor"/>
      </rPr>
      <t xml:space="preserve"> pair</t>
    </r>
  </si>
  <si>
    <t>CAN-Mercosur CONVERGENCE</t>
  </si>
  <si>
    <t>consolidation of democracy and the rule of law</t>
  </si>
  <si>
    <t>enhancing mutual and international BILATERALISM (SP, PDialogue, econ partnerships, etc)</t>
  </si>
  <si>
    <t>enhancing Brazil's international presence and role</t>
  </si>
  <si>
    <t>enhancing CAN's international presence and role</t>
  </si>
  <si>
    <t>enhancing multilateralism, multipolarity, inter-regionalism and 'democratization' of Int Relations</t>
  </si>
  <si>
    <t>enhancing Brazil's regional presence and role</t>
  </si>
  <si>
    <t>enhancing CAN's regional presence and role</t>
  </si>
  <si>
    <t>regional peace and security, incl fight against illicit narcotrafficking and organized crime</t>
  </si>
  <si>
    <t>international peace and security</t>
  </si>
  <si>
    <t>South American regional and sub-regional economic development, cooperation and integration</t>
  </si>
  <si>
    <t>socio-cultural development and welfare</t>
  </si>
  <si>
    <t>sustainable development</t>
  </si>
  <si>
    <r>
      <rPr>
        <b/>
        <sz val="12"/>
        <color theme="1"/>
        <rFont val="Calibri"/>
        <family val="2"/>
        <scheme val="minor"/>
      </rPr>
      <t>13</t>
    </r>
    <r>
      <rPr>
        <sz val="12"/>
        <color theme="1"/>
        <rFont val="Calibri"/>
        <family val="2"/>
        <scheme val="minor"/>
      </rPr>
      <t xml:space="preserve"> goals in total</t>
    </r>
  </si>
  <si>
    <r>
      <rPr>
        <b/>
        <sz val="12"/>
        <color theme="1"/>
        <rFont val="Calibri"/>
        <family val="2"/>
        <scheme val="minor"/>
      </rPr>
      <t>3</t>
    </r>
    <r>
      <rPr>
        <sz val="12"/>
        <color theme="1"/>
        <rFont val="Calibri"/>
        <family val="2"/>
        <scheme val="minor"/>
      </rPr>
      <t xml:space="preserve"> overlapping</t>
    </r>
  </si>
  <si>
    <r>
      <rPr>
        <b/>
        <sz val="12"/>
        <color theme="1"/>
        <rFont val="Calibri"/>
        <family val="2"/>
        <scheme val="minor"/>
      </rPr>
      <t>6</t>
    </r>
    <r>
      <rPr>
        <sz val="12"/>
        <color theme="1"/>
        <rFont val="Calibri"/>
        <family val="2"/>
        <scheme val="minor"/>
      </rPr>
      <t xml:space="preserve"> complementary</t>
    </r>
  </si>
  <si>
    <r>
      <rPr>
        <b/>
        <sz val="12"/>
        <color theme="1"/>
        <rFont val="Calibri"/>
        <family val="2"/>
        <scheme val="minor"/>
      </rPr>
      <t>4</t>
    </r>
    <r>
      <rPr>
        <sz val="12"/>
        <color theme="1"/>
        <rFont val="Calibri"/>
        <family val="2"/>
        <scheme val="minor"/>
      </rPr>
      <t xml:space="preserve"> competing</t>
    </r>
  </si>
  <si>
    <t>SOUTH AMERICAN REGIONAL ECON COOP AND INTEGR</t>
  </si>
  <si>
    <t>INTER-REGIONAL COOP</t>
  </si>
  <si>
    <t>emerging multipolarity, multilateralism, and reform of int multilateral institutions</t>
  </si>
  <si>
    <t>ENHANCING INT BILATERAL RELATIONS, INCL CAN-Brazil SP STRENGTHENING</t>
  </si>
  <si>
    <t>ECON AND FINANCIAL COOP</t>
  </si>
  <si>
    <t>REGIONAL STABILITY AND SECURITY COOPERATION</t>
  </si>
  <si>
    <t>international peace and security cooperation</t>
  </si>
  <si>
    <t>SUSTAINABLE DEVELOPMENT AND DEV COOP (dom &amp; int)</t>
  </si>
  <si>
    <t>consolidation of democracy and socio-cultural development</t>
  </si>
  <si>
    <t>ENHANCING BRAZIL'S INT PRESENCE AND ACTORNESS</t>
  </si>
  <si>
    <t>ENHANCING CAN's INT PRESENCE AND ACTORNESS</t>
  </si>
  <si>
    <t>Our study of strategic roles convergence unfolds in two steps.</t>
  </si>
  <si>
    <t>Firstly, we enquire into parametric distance, or dissimilarity, of actors’ PIPR-metrical role profiles and measure it statistically (SPSS-based measure of Euclidean distance).</t>
  </si>
  <si>
    <t>Secondly, we perform the qualitative strategic narrative analysis of actors self-conceptions and their worldviews, which we eventually quantify by way of assigning the values from 1 (low convergence) through 2 (moderate convergence) to 3 (high convergence) to classify the level of roles convergence.</t>
  </si>
  <si>
    <t>PIPR analytical model consists of 4 elements: Power, Influence, Presence and strategic Relevance.</t>
  </si>
  <si>
    <t>In terms of type of Power it was assumed that all actors share the basic level of power: hard power. The other types were assigned to state/IO based on their characteristics and labelling captured in IR literature.</t>
  </si>
  <si>
    <t>In terms of status of Power instead of developing our own index, we rely on the calculations of Morales Ruvalcaba’s (2013) Index of World Power (Índice de Poder Mundial, IPM) and as well as theoretical advancements in assessing how to categorize states along the three dimensions of power status we propose: global actors (GAS), major regional actors (maRAS), and minor regional actors (miRAS). With regard to international organizations typology, we distinguish between the four following dimensions of status: global supranational strategic actor (GAIO-supra), global international strategic actor (GAIO-inter), major regional strategic actor (maRAIO-inter), and minor regional strategic actor (miRAIO-inter).</t>
  </si>
  <si>
    <t>We followed the same attitude while deadling with Influence: data inserted in that part of the model originated mainly from: CIA’s World Factbook,  World Bank Open Data and the SIPRI Military Expenditure Database.</t>
  </si>
  <si>
    <t>Geographical Presence were established based on actors' perceptions of their geographical location.</t>
  </si>
  <si>
    <t>4 dimensions of political Presence were established based on occurence of intentional actor's policy directed to increse its visibility on partner's territory. The assumption was made that in the case of IO, activities concerning selected member states would not be sufficient - only issues regarding the international organization treated as a whole were taken into account.</t>
  </si>
  <si>
    <t>For diplomatic Presence the establishment of diplomatic representation was decisive.</t>
  </si>
  <si>
    <t>For economical Presence whether the actor has been qualified for the first 10 trade partners of the other party.</t>
  </si>
  <si>
    <t>For socio-cultural Presence we search for mutual-understanding promoting initiatives.</t>
  </si>
  <si>
    <t>For military Presence to be proven there were needed cases of stationing (or staying for another purpose) of the actor's troops on the partner's sovereign territory.</t>
  </si>
  <si>
    <t>We quantitatively operationalized strategic Relevance of a given actor by means of a time-delineated bigram keyword search (‘[country/IO name]’+‘strategic’) for scholarly research production databased in EBSCO Academic Search Complete. The returned score (n-gram) denotes the scholarly saliency attributed to the given country’s or international organization’s geostrategic, geocultural, geoeconomical or geopolitical importance.</t>
  </si>
  <si>
    <t>The reseach was based on wide variety of sources' type including: scholarly indices, writings and policy analyses; international databases; strategic unilateral documents; other unilateral documents; strategic partnership-founding documents; other bilateral documents; content of official websites of the institutions involved in foreign policy conduct.</t>
  </si>
  <si>
    <r>
      <rPr>
        <i/>
        <sz val="11"/>
        <rFont val="Calibri"/>
        <family val="2"/>
        <scheme val="minor"/>
      </rPr>
      <t>Editors:</t>
    </r>
    <r>
      <rPr>
        <b/>
        <i/>
        <sz val="11"/>
        <color theme="1"/>
        <rFont val="Calibri"/>
        <family val="2"/>
        <scheme val="minor"/>
      </rPr>
      <t xml:space="preserve"> Andriy Tyushka and Lucyna Czechowska</t>
    </r>
  </si>
  <si>
    <t>CAN’s strategic documents, 1999–2015</t>
  </si>
  <si>
    <t>Strategic bilateral documents, 1999–2015</t>
  </si>
  <si>
    <t>CAN-Brazil. (1999a, April 26). Comunicado de Prensa Comunidad Andina-Brasil. Brasília. Retrieved on June 19, 2018 from http://www.comunidadandina.org/StaticFiles/2011127213858Q.doc</t>
  </si>
  <si>
    <t>CAN-Brazil. (1999b, May 17). Comunicado de la Comunidad Andina y Brasil al finalizar la II Reunión de negociaciones del Acuerdo de Preferencias Arancelarias. Lima. Retrieved on June 19, 2018 from http://www.comunidadandina.org/StaticFiles/2011127213858Q.doc</t>
  </si>
  <si>
    <t>Brazil’s strategic documents, 1996–2015</t>
  </si>
  <si>
    <r>
      <t>Acuerdo de Integración Subregional Andino</t>
    </r>
    <r>
      <rPr>
        <sz val="11"/>
        <color rgb="FF000000"/>
        <rFont val="Calibri"/>
        <family val="2"/>
      </rPr>
      <t xml:space="preserve"> (</t>
    </r>
    <r>
      <rPr>
        <i/>
        <sz val="11"/>
        <color rgb="FF000000"/>
        <rFont val="Calibri"/>
        <family val="2"/>
      </rPr>
      <t>Acuerdo de Cartagena</t>
    </r>
    <r>
      <rPr>
        <sz val="11"/>
        <color rgb="FF000000"/>
        <rFont val="Calibri"/>
        <family val="2"/>
      </rPr>
      <t>) (</t>
    </r>
    <r>
      <rPr>
        <i/>
        <sz val="11"/>
        <color rgb="FF000000"/>
        <rFont val="Calibri"/>
        <family val="2"/>
      </rPr>
      <t>Decisión 563</t>
    </r>
    <r>
      <rPr>
        <sz val="11"/>
        <color rgb="FF000000"/>
        <rFont val="Calibri"/>
        <family val="2"/>
      </rPr>
      <t>). (1969, May 26). Cartagena. Retrieved on September 4, 2018 from http://intranet.comunidadandina.org/Documentos/DBasicos/DBasico1.doc</t>
    </r>
  </si>
  <si>
    <r>
      <t xml:space="preserve">Consejo Andino de Ministros de Relaciones Exteriores (CAMRE). (1999, May 25). </t>
    </r>
    <r>
      <rPr>
        <i/>
        <sz val="11"/>
        <color rgb="FF000000"/>
        <rFont val="Calibri"/>
        <family val="2"/>
      </rPr>
      <t>Lineamientos de la Política Exterior Común</t>
    </r>
    <r>
      <rPr>
        <sz val="11"/>
        <color rgb="FF000000"/>
        <rFont val="Calibri"/>
        <family val="2"/>
      </rPr>
      <t xml:space="preserve"> (</t>
    </r>
    <r>
      <rPr>
        <i/>
        <sz val="11"/>
        <color rgb="FF000000"/>
        <rFont val="Calibri"/>
        <family val="2"/>
      </rPr>
      <t>Decisión 458</t>
    </r>
    <r>
      <rPr>
        <sz val="11"/>
        <color rgb="FF000000"/>
        <rFont val="Calibri"/>
        <family val="2"/>
      </rPr>
      <t>). Cartagena. Retrieved on September 4, 2018 from http://intranet.comunidadandina.org/Documentos/decisiones/DEC458.doc</t>
    </r>
  </si>
  <si>
    <r>
      <t>Consejo Andino de Ministros de Relaciones Exteriores (CAMRE). (2000a, February 3). </t>
    </r>
    <r>
      <rPr>
        <i/>
        <sz val="11"/>
        <color rgb="FF000000"/>
        <rFont val="Calibri"/>
        <family val="2"/>
      </rPr>
      <t xml:space="preserve">Directiva </t>
    </r>
    <r>
      <rPr>
        <sz val="11"/>
        <color rgb="FF000000"/>
        <rFont val="Calibri"/>
        <family val="2"/>
      </rPr>
      <t>Nº</t>
    </r>
    <r>
      <rPr>
        <i/>
        <sz val="11"/>
        <color rgb="FF000000"/>
        <rFont val="Calibri"/>
        <family val="2"/>
      </rPr>
      <t>1 sobre Política Exterior Común (Decisión 475)</t>
    </r>
    <r>
      <rPr>
        <sz val="11"/>
        <color rgb="FF000000"/>
        <rFont val="Calibri"/>
        <family val="2"/>
      </rPr>
      <t xml:space="preserve">. </t>
    </r>
    <r>
      <rPr>
        <i/>
        <sz val="11"/>
        <color rgb="FF000000"/>
        <rFont val="Calibri"/>
        <family val="2"/>
      </rPr>
      <t>Gaceta Oficial No.5</t>
    </r>
    <r>
      <rPr>
        <sz val="11"/>
        <color rgb="FF000000"/>
        <rFont val="Calibri"/>
        <family val="2"/>
      </rPr>
      <t>. Retrieved on September 4, 2018 from http://www.sice.oas.org/Trade/Junac/decisiones/dec475s.asp</t>
    </r>
  </si>
  <si>
    <r>
      <t>Consejo Andino de Ministros de Relaciones Exteriores (CAMRE). (2000b, April 26). </t>
    </r>
    <r>
      <rPr>
        <i/>
        <sz val="11"/>
        <color rgb="FF000000"/>
        <rFont val="Calibri"/>
        <family val="2"/>
      </rPr>
      <t xml:space="preserve">Seguimiento de la Política Exterior Común (Decisión 476). Lima. </t>
    </r>
    <r>
      <rPr>
        <sz val="11"/>
        <color rgb="FF000000"/>
        <rFont val="Calibri"/>
        <family val="2"/>
      </rPr>
      <t xml:space="preserve">Retrieved on September 4, 2018 from </t>
    </r>
    <r>
      <rPr>
        <i/>
        <sz val="11"/>
        <color rgb="FF000000"/>
        <rFont val="Calibri"/>
        <family val="2"/>
      </rPr>
      <t xml:space="preserve"> </t>
    </r>
    <r>
      <rPr>
        <sz val="11"/>
        <color rgb="FF000000"/>
        <rFont val="Calibri"/>
        <family val="2"/>
      </rPr>
      <t>http://intranet.comunidadandina.org/Documentos/gacetas/Gace559.PDF</t>
    </r>
  </si>
  <si>
    <r>
      <t xml:space="preserve">Consejo Presidencial Andino. (2000, June 9–10). </t>
    </r>
    <r>
      <rPr>
        <i/>
        <sz val="11"/>
        <color rgb="FF000000"/>
        <rFont val="Calibri"/>
        <family val="2"/>
      </rPr>
      <t>Decimosegunda Reunión del Consejo Presidencial Andino</t>
    </r>
    <r>
      <rPr>
        <sz val="11"/>
        <color rgb="FF000000"/>
        <rFont val="Calibri"/>
        <family val="2"/>
      </rPr>
      <t xml:space="preserve"> (</t>
    </r>
    <r>
      <rPr>
        <i/>
        <sz val="11"/>
        <color rgb="FF000000"/>
        <rFont val="Calibri"/>
        <family val="2"/>
      </rPr>
      <t>Acta de Lima</t>
    </r>
    <r>
      <rPr>
        <sz val="11"/>
        <color rgb="FF000000"/>
        <rFont val="Calibri"/>
        <family val="2"/>
      </rPr>
      <t>). Lima. Retrieved on September 4, 2018 from http://intranet.comunidadandina.org/Documentos/Presidencial/CP_12.doc</t>
    </r>
  </si>
  <si>
    <r>
      <t xml:space="preserve">Consejo Andino de Ministros de Relaciones Exteriores (CAMRE). (2001, June 22). </t>
    </r>
    <r>
      <rPr>
        <i/>
        <sz val="11"/>
        <color rgb="FF000000"/>
        <rFont val="Calibri"/>
        <family val="2"/>
      </rPr>
      <t xml:space="preserve">Actualización de la Directiva Nº 1 sobre formulación y ejecución de la Política. Exterior Común (Decisión 499). Valencia. </t>
    </r>
    <r>
      <rPr>
        <sz val="11"/>
        <color rgb="FF000000"/>
        <rFont val="Calibri"/>
        <family val="2"/>
      </rPr>
      <t xml:space="preserve">Retrieved on September 4, 2018 from </t>
    </r>
    <r>
      <rPr>
        <i/>
        <sz val="11"/>
        <color rgb="FF000000"/>
        <rFont val="Calibri"/>
        <family val="2"/>
      </rPr>
      <t xml:space="preserve"> http://intranet.comunidadandina.org/documentos/Gacetas/gace680.pdf</t>
    </r>
  </si>
  <si>
    <r>
      <t xml:space="preserve">Consejo Presidencial Andino. (2001a, June 23–24). </t>
    </r>
    <r>
      <rPr>
        <i/>
        <sz val="11"/>
        <color rgb="FF000000"/>
        <rFont val="Calibri"/>
        <family val="2"/>
      </rPr>
      <t xml:space="preserve">Decimotercera Reunión del Consejo Presidencial Andino </t>
    </r>
    <r>
      <rPr>
        <sz val="11"/>
        <color rgb="FF000000"/>
        <rFont val="Calibri"/>
        <family val="2"/>
      </rPr>
      <t>(</t>
    </r>
    <r>
      <rPr>
        <i/>
        <sz val="11"/>
        <color rgb="FF000000"/>
        <rFont val="Calibri"/>
        <family val="2"/>
      </rPr>
      <t>Acta de Carabobo</t>
    </r>
    <r>
      <rPr>
        <sz val="11"/>
        <color rgb="FF000000"/>
        <rFont val="Calibri"/>
        <family val="2"/>
      </rPr>
      <t>). Valencia. Retrieved on September 4, 2018 from http://www.sice.oas.org/Trade/Junac/XIIIacta_s.asp</t>
    </r>
  </si>
  <si>
    <r>
      <t xml:space="preserve">Consejo Presidencial Andino. (2001b, July 28–29). </t>
    </r>
    <r>
      <rPr>
        <i/>
        <sz val="11"/>
        <color rgb="FF000000"/>
        <rFont val="Calibri"/>
        <family val="2"/>
      </rPr>
      <t>Reunión Extraordinaria del Consejo Presidencial Andino – Declaración de Machu Picchu sobre la Democracia, los Derechos de los Pueblos Indígenas y la Lucha contra la Pobreza</t>
    </r>
    <r>
      <rPr>
        <sz val="11"/>
        <color rgb="FF000000"/>
        <rFont val="Calibri"/>
        <family val="2"/>
      </rPr>
      <t xml:space="preserve"> (</t>
    </r>
    <r>
      <rPr>
        <i/>
        <sz val="11"/>
        <color rgb="FF000000"/>
        <rFont val="Calibri"/>
        <family val="2"/>
      </rPr>
      <t>Declaracion de Machu Picchu</t>
    </r>
    <r>
      <rPr>
        <sz val="11"/>
        <color rgb="FF000000"/>
        <rFont val="Calibri"/>
        <family val="2"/>
      </rPr>
      <t>). Lima-Machu Picchu. Retrieved on September 4, 2018 from http://www.sice.oas.org/Trade/Junac/MachuPicchu_s.asp</t>
    </r>
  </si>
  <si>
    <r>
      <t xml:space="preserve">Secretaría General de la Comunidad Andina (SGCAN). (2001, July 13). </t>
    </r>
    <r>
      <rPr>
        <i/>
        <sz val="11"/>
        <color rgb="FF000000"/>
        <rFont val="Calibri"/>
        <family val="2"/>
      </rPr>
      <t>Criterios y pautas para la formulación y ejecución de la Política Exterior Común </t>
    </r>
    <r>
      <rPr>
        <sz val="11"/>
        <color rgb="FF000000"/>
        <rFont val="Calibri"/>
        <family val="2"/>
      </rPr>
      <t>(</t>
    </r>
    <r>
      <rPr>
        <i/>
        <sz val="11"/>
        <color rgb="FF000000"/>
        <rFont val="Calibri"/>
        <family val="2"/>
      </rPr>
      <t>Texto unificado de la Directiva No. 1 de la Política Exterior Común</t>
    </r>
    <r>
      <rPr>
        <sz val="11"/>
        <color rgb="FF000000"/>
        <rFont val="Calibri"/>
        <family val="2"/>
      </rPr>
      <t>) (</t>
    </r>
    <r>
      <rPr>
        <i/>
        <sz val="11"/>
        <color rgb="FF000000"/>
        <rFont val="Calibri"/>
        <family val="2"/>
      </rPr>
      <t>Resolución 528</t>
    </r>
    <r>
      <rPr>
        <sz val="11"/>
        <color rgb="FF000000"/>
        <rFont val="Calibri"/>
        <family val="2"/>
      </rPr>
      <t>). Lima. Retrieved on September 4, 2018 from http://intranet.comunidadandina.org/Documentos/resoluciones/RESo528.doc</t>
    </r>
  </si>
  <si>
    <r>
      <t xml:space="preserve">Consejo Presidencial Andino. (2002, January 30). </t>
    </r>
    <r>
      <rPr>
        <i/>
        <sz val="11"/>
        <color rgb="FF000000"/>
        <rFont val="Calibri"/>
        <family val="2"/>
      </rPr>
      <t>Reunión Extraordinaria del Consejo Presidencial Andino – Declaración</t>
    </r>
    <r>
      <rPr>
        <sz val="11"/>
        <color rgb="FF000000"/>
        <rFont val="Calibri"/>
        <family val="2"/>
      </rPr>
      <t xml:space="preserve"> (</t>
    </r>
    <r>
      <rPr>
        <i/>
        <sz val="11"/>
        <color rgb="FF000000"/>
        <rFont val="Calibri"/>
        <family val="2"/>
      </rPr>
      <t>Declaracion de Santa Cruz de la Sierra</t>
    </r>
    <r>
      <rPr>
        <sz val="11"/>
        <color rgb="FF000000"/>
        <rFont val="Calibri"/>
        <family val="2"/>
      </rPr>
      <t>). Santa Cruz de la Sierra.</t>
    </r>
  </si>
  <si>
    <r>
      <t xml:space="preserve">Secretaría General de la Comunidad Andina. (2003, June 20). </t>
    </r>
    <r>
      <rPr>
        <i/>
        <sz val="11"/>
        <color rgb="FF000000"/>
        <rFont val="Calibri"/>
        <family val="2"/>
      </rPr>
      <t>Desarollo de la Política Exterior Común</t>
    </r>
    <r>
      <rPr>
        <sz val="11"/>
        <color rgb="FF000000"/>
        <rFont val="Calibri"/>
        <family val="2"/>
      </rPr>
      <t xml:space="preserve"> (</t>
    </r>
    <r>
      <rPr>
        <i/>
        <sz val="11"/>
        <color rgb="FF000000"/>
        <rFont val="Calibri"/>
        <family val="2"/>
      </rPr>
      <t>SGdt078_R18</t>
    </r>
    <r>
      <rPr>
        <sz val="11"/>
        <color rgb="FF000000"/>
        <rFont val="Calibri"/>
        <family val="2"/>
      </rPr>
      <t>). Lima. Retrieved on September 4, 2018 from http://intranet.comunidadandina.org/Documentos/DTrabajo/SGdt078_R18.doc</t>
    </r>
  </si>
  <si>
    <r>
      <t xml:space="preserve">Consejo Andino de Ministros de Relaciones Exteriores (CAMRE). (2003 June 24–25). </t>
    </r>
    <r>
      <rPr>
        <i/>
        <sz val="11"/>
        <color rgb="FF000000"/>
        <rFont val="Calibri"/>
        <family val="2"/>
      </rPr>
      <t>Creación del Comité Andino de Titulares de Organismos de Cooperación Internacional de la Comunidad Andina (CATOCI) (Decisión 554)</t>
    </r>
    <r>
      <rPr>
        <sz val="11"/>
        <color rgb="FF000000"/>
        <rFont val="Calibri"/>
        <family val="2"/>
      </rPr>
      <t>. Quirama. Retrieved on September 4, 2018 from http://intranet.comunidadandina.org/Documentos/decisione/DEC554.doc</t>
    </r>
  </si>
  <si>
    <r>
      <t xml:space="preserve">Consejo Presidencial Andino. (2003, June 27–28). </t>
    </r>
    <r>
      <rPr>
        <i/>
        <sz val="11"/>
        <color rgb="FF000000"/>
        <rFont val="Calibri"/>
        <family val="2"/>
      </rPr>
      <t>Decimoquarta Reunión del Consejo Presidencial Andino – Declaración ‘La Renovación del Compromiso Comunitario’</t>
    </r>
    <r>
      <rPr>
        <sz val="11"/>
        <color rgb="FF000000"/>
        <rFont val="Calibri"/>
        <family val="2"/>
      </rPr>
      <t xml:space="preserve"> (</t>
    </r>
    <r>
      <rPr>
        <i/>
        <sz val="11"/>
        <color rgb="FF000000"/>
        <rFont val="Calibri"/>
        <family val="2"/>
      </rPr>
      <t>Acta de Quirama</t>
    </r>
    <r>
      <rPr>
        <sz val="11"/>
        <color rgb="FF000000"/>
        <rFont val="Calibri"/>
        <family val="2"/>
      </rPr>
      <t>). Quirama. Retrieved on September 4, 2018 from http://www.comunidadandina.org/BDA/docs/CAN-INT-0012.pdf</t>
    </r>
  </si>
  <si>
    <r>
      <t xml:space="preserve">Consejo Presidencial Andino. (2004, July 12). </t>
    </r>
    <r>
      <rPr>
        <i/>
        <sz val="11"/>
        <color rgb="FF000000"/>
        <rFont val="Calibri"/>
        <family val="2"/>
      </rPr>
      <t>Decimoquinta Reunión del Consejo Presidencial Andino – Declaración</t>
    </r>
    <r>
      <rPr>
        <sz val="11"/>
        <color rgb="FF000000"/>
        <rFont val="Calibri"/>
        <family val="2"/>
      </rPr>
      <t xml:space="preserve"> (</t>
    </r>
    <r>
      <rPr>
        <i/>
        <sz val="11"/>
        <color rgb="FF000000"/>
        <rFont val="Calibri"/>
        <family val="2"/>
      </rPr>
      <t>Acta de Quito</t>
    </r>
    <r>
      <rPr>
        <sz val="11"/>
        <color rgb="FF000000"/>
        <rFont val="Calibri"/>
        <family val="2"/>
      </rPr>
      <t>). San Francisco de Quito. Retrieved on September 4, 2018 from http://intranet.comunidadandina.org/Documentos/Presidencial/CP_15.doc</t>
    </r>
  </si>
  <si>
    <r>
      <t xml:space="preserve">Consejo Presidencial Andino. (2005, July 18). </t>
    </r>
    <r>
      <rPr>
        <i/>
        <sz val="11"/>
        <color rgb="FF000000"/>
        <rFont val="Calibri"/>
        <family val="2"/>
      </rPr>
      <t xml:space="preserve">Decimosexta Reunión del Consejo Presidencial Andino – Declaración </t>
    </r>
    <r>
      <rPr>
        <sz val="11"/>
        <color rgb="FF000000"/>
        <rFont val="Calibri"/>
        <family val="2"/>
      </rPr>
      <t>(</t>
    </r>
    <r>
      <rPr>
        <i/>
        <sz val="11"/>
        <color rgb="FF000000"/>
        <rFont val="Calibri"/>
        <family val="2"/>
      </rPr>
      <t>Acta de Lima</t>
    </r>
    <r>
      <rPr>
        <sz val="11"/>
        <color rgb="FF000000"/>
        <rFont val="Calibri"/>
        <family val="2"/>
      </rPr>
      <t>). Lima. Retrieved on September 4, 2018 from http://intranet.comunidadandina.org/Documentos/Presidencial/CP_16.doc</t>
    </r>
  </si>
  <si>
    <r>
      <t xml:space="preserve">Consejo Presidencial Andino. (2006, June 13). </t>
    </r>
    <r>
      <rPr>
        <i/>
        <sz val="11"/>
        <color rgb="FF000000"/>
        <rFont val="Calibri"/>
        <family val="2"/>
      </rPr>
      <t>Reunión Extraordinaria del Consejo Presidencial Andino – Declaración</t>
    </r>
    <r>
      <rPr>
        <sz val="11"/>
        <color rgb="FF000000"/>
        <rFont val="Calibri"/>
        <family val="2"/>
      </rPr>
      <t xml:space="preserve"> (</t>
    </r>
    <r>
      <rPr>
        <i/>
        <sz val="11"/>
        <color rgb="FF000000"/>
        <rFont val="Calibri"/>
        <family val="2"/>
      </rPr>
      <t>Declaracion de Quito</t>
    </r>
    <r>
      <rPr>
        <sz val="11"/>
        <color rgb="FF000000"/>
        <rFont val="Calibri"/>
        <family val="2"/>
      </rPr>
      <t>). Quito. Retrieved on September 4, 2018 from http://www.sice.oas.org/Trade/Junac/Dec-Quito.pdf</t>
    </r>
  </si>
  <si>
    <r>
      <t xml:space="preserve">Consejo Presidencial Andino. (2007, June 14). </t>
    </r>
    <r>
      <rPr>
        <i/>
        <sz val="11"/>
        <color rgb="FF000000"/>
        <rFont val="Calibri"/>
        <family val="2"/>
      </rPr>
      <t>XVII Reunión del Consejo Presidencial Andino – Declaración</t>
    </r>
    <r>
      <rPr>
        <sz val="11"/>
        <color rgb="FF000000"/>
        <rFont val="Calibri"/>
        <family val="2"/>
      </rPr>
      <t xml:space="preserve"> (</t>
    </r>
    <r>
      <rPr>
        <i/>
        <sz val="11"/>
        <color rgb="FF000000"/>
        <rFont val="Calibri"/>
        <family val="2"/>
      </rPr>
      <t>Declaracion de Tarija</t>
    </r>
    <r>
      <rPr>
        <sz val="11"/>
        <color rgb="FF000000"/>
        <rFont val="Calibri"/>
        <family val="2"/>
      </rPr>
      <t>). Tarija. Retrieved on September 4, 2018 from http://intranet.comunidadandina.org/Documentos/Presidencial/CP_17.doc</t>
    </r>
  </si>
  <si>
    <r>
      <t xml:space="preserve">Consejo Andino de Ministros de Relaciones Exteriores (CAMRE). (2010, February 5). </t>
    </r>
    <r>
      <rPr>
        <i/>
        <sz val="11"/>
        <color rgb="FF000000"/>
        <rFont val="Calibri"/>
        <family val="2"/>
      </rPr>
      <t xml:space="preserve">Agenda Estratégica Andina </t>
    </r>
    <r>
      <rPr>
        <sz val="11"/>
        <color rgb="FF000000"/>
        <rFont val="Calibri"/>
        <family val="2"/>
      </rPr>
      <t>(</t>
    </r>
    <r>
      <rPr>
        <i/>
        <sz val="11"/>
        <color rgb="FF000000"/>
        <rFont val="Calibri"/>
        <family val="2"/>
      </rPr>
      <t>SG/di935</t>
    </r>
    <r>
      <rPr>
        <sz val="11"/>
        <color rgb="FF000000"/>
        <rFont val="Calibri"/>
        <family val="2"/>
      </rPr>
      <t>). Lima. Retrieved from: Retrieved on September 4, 2018 from http://intranet.comunidadandina.org/Documentos/DInformativos/SGdi935.doc</t>
    </r>
  </si>
  <si>
    <r>
      <t>Consejo Andino de Ministros de Relaciones Exteriores (CAMRE). (2010, July 22</t>
    </r>
    <r>
      <rPr>
        <i/>
        <sz val="11"/>
        <color rgb="FF000000"/>
        <rFont val="Calibri"/>
        <family val="2"/>
      </rPr>
      <t>). Observadores de la Comunidad Andina</t>
    </r>
    <r>
      <rPr>
        <sz val="11"/>
        <color rgb="FF000000"/>
        <rFont val="Calibri"/>
        <family val="2"/>
      </rPr>
      <t xml:space="preserve"> (</t>
    </r>
    <r>
      <rPr>
        <i/>
        <sz val="11"/>
        <color rgb="FF000000"/>
        <rFont val="Calibri"/>
        <family val="2"/>
      </rPr>
      <t>Decisión 741</t>
    </r>
    <r>
      <rPr>
        <sz val="11"/>
        <color rgb="FF000000"/>
        <rFont val="Calibri"/>
        <family val="2"/>
      </rPr>
      <t>). Lima. Retrieved on September 4, 2018 from  http://intranet.comunidadandina.org/Documentos/decisiones/DEC741.doc</t>
    </r>
  </si>
  <si>
    <r>
      <t xml:space="preserve">Consejo Presidencial Andino. (2011a July 28). </t>
    </r>
    <r>
      <rPr>
        <i/>
        <sz val="11"/>
        <color rgb="FF000000"/>
        <rFont val="Calibri"/>
        <family val="2"/>
      </rPr>
      <t>XVIII Reunión del Consejo Presidencial Andino – Declaración</t>
    </r>
    <r>
      <rPr>
        <sz val="11"/>
        <color rgb="FF000000"/>
        <rFont val="Calibri"/>
        <family val="2"/>
      </rPr>
      <t xml:space="preserve"> (</t>
    </r>
    <r>
      <rPr>
        <i/>
        <sz val="11"/>
        <color rgb="FF000000"/>
        <rFont val="Calibri"/>
        <family val="2"/>
      </rPr>
      <t>Acta de Lima</t>
    </r>
    <r>
      <rPr>
        <sz val="11"/>
        <color rgb="FF000000"/>
        <rFont val="Calibri"/>
        <family val="2"/>
      </rPr>
      <t>). Lima. Retrieved on September 4, 2018 from http://intranet.comunidadandina.org/Documentos/Presidencial/CP_18.doc</t>
    </r>
  </si>
  <si>
    <r>
      <t xml:space="preserve">Consejo Presidencial Andino. (2011b, November 8). </t>
    </r>
    <r>
      <rPr>
        <i/>
        <sz val="11"/>
        <color rgb="FF000000"/>
        <rFont val="Calibri"/>
        <family val="2"/>
      </rPr>
      <t>Reunión Extraordinaria del Consejo Presidencial Andino – Declaración</t>
    </r>
    <r>
      <rPr>
        <sz val="11"/>
        <color rgb="FF000000"/>
        <rFont val="Calibri"/>
        <family val="2"/>
      </rPr>
      <t xml:space="preserve"> (</t>
    </r>
    <r>
      <rPr>
        <i/>
        <sz val="11"/>
        <color rgb="FF000000"/>
        <rFont val="Calibri"/>
        <family val="2"/>
      </rPr>
      <t>Declaración de Bogotá</t>
    </r>
    <r>
      <rPr>
        <sz val="11"/>
        <color rgb="FF000000"/>
        <rFont val="Calibri"/>
        <family val="2"/>
      </rPr>
      <t>). Bogotá. Retrieved on September 4, 2018 from http://intranet.comunidadandina.org/Documentos/Presidencial/CP_EXTRA_4.pdf</t>
    </r>
  </si>
  <si>
    <r>
      <t xml:space="preserve">Secretaría General de la Comunidad Andina (SGCAN). (2013a, February 21). </t>
    </r>
    <r>
      <rPr>
        <i/>
        <sz val="11"/>
        <color rgb="FF000000"/>
        <rFont val="Calibri"/>
        <family val="2"/>
      </rPr>
      <t xml:space="preserve">Informe de Gestión: Mayo 2010 – Febrero 2013 </t>
    </r>
    <r>
      <rPr>
        <sz val="11"/>
        <color rgb="FF000000"/>
        <rFont val="Calibri"/>
        <family val="2"/>
      </rPr>
      <t>(</t>
    </r>
    <r>
      <rPr>
        <i/>
        <sz val="11"/>
        <color rgb="FF000000"/>
        <rFont val="Calibri"/>
        <family val="2"/>
      </rPr>
      <t>SG/di993</t>
    </r>
    <r>
      <rPr>
        <sz val="11"/>
        <color rgb="FF000000"/>
        <rFont val="Calibri"/>
        <family val="2"/>
      </rPr>
      <t>). Lima. Retrieved on September 4, 2018 from http://www.iri.edu.ar/images/Documentos/CENSUD/boletines/37/informe_comunidad_andina.pdf</t>
    </r>
  </si>
  <si>
    <r>
      <t xml:space="preserve">Secretaría General de la Comunidad Andina (SGCAN). (2013b, April 16). </t>
    </r>
    <r>
      <rPr>
        <i/>
        <sz val="11"/>
        <color rgb="FF000000"/>
        <rFont val="Calibri"/>
        <family val="2"/>
      </rPr>
      <t>El Nuevo Regionalismo Latinoamericano y la Comunidad Andina: Convergencias y Espacios de Acción Conjunta</t>
    </r>
    <r>
      <rPr>
        <sz val="11"/>
        <color rgb="FF000000"/>
        <rFont val="Calibri"/>
        <family val="2"/>
      </rPr>
      <t xml:space="preserve"> (</t>
    </r>
    <r>
      <rPr>
        <i/>
        <sz val="11"/>
        <color rgb="FF000000"/>
        <rFont val="Calibri"/>
        <family val="2"/>
      </rPr>
      <t>SG/di996</t>
    </r>
    <r>
      <rPr>
        <sz val="11"/>
        <color rgb="FF000000"/>
        <rFont val="Calibri"/>
        <family val="2"/>
      </rPr>
      <t>). Lima. Retrieved on September 4, 2018 from http://intranet.comunidadandina.org/documentos/DInformativos/SGdi996.pdf</t>
    </r>
  </si>
  <si>
    <r>
      <t>CAN-Brazil. (1999c, June 4). Comunicado de la III Reunión de Negociación del Acuerdo de Preferencias Arancelarias Fijas. Lima</t>
    </r>
    <r>
      <rPr>
        <i/>
        <sz val="11"/>
        <color rgb="FF000000"/>
        <rFont val="Calibri"/>
        <family val="2"/>
      </rPr>
      <t xml:space="preserve">. </t>
    </r>
    <r>
      <rPr>
        <sz val="11"/>
        <color rgb="FF000000"/>
        <rFont val="Calibri"/>
        <family val="2"/>
      </rPr>
      <t>Retrieved on June 19, 2018 from http://www.sice.oas.org/TPD/AND_MER/negotiations/CAN_BRA_IIIround_s.pdf</t>
    </r>
  </si>
  <si>
    <r>
      <t>CAN-Brazil. (1999d, June 26). Comunicado de la IV Reunión de Negociación del Acuerdo de Preferencias Arancelarias Fijas. Brasília</t>
    </r>
    <r>
      <rPr>
        <i/>
        <sz val="11"/>
        <color rgb="FF000000"/>
        <rFont val="Calibri"/>
        <family val="2"/>
      </rPr>
      <t>.</t>
    </r>
    <r>
      <rPr>
        <sz val="11"/>
        <color rgb="FF000000"/>
        <rFont val="Calibri"/>
        <family val="2"/>
      </rPr>
      <t>. Retrieved on June 19, 2018 from http://www.sice.oas.org/TPD/AND_MER/negotiations/CAN_BRA_IVround_s.pdf</t>
    </r>
  </si>
  <si>
    <r>
      <t>CAN-Brazil. (1999e, July 3). Comunicado oficial de la Reunión sobre el Acuerdo de Preferencias Arancelarias Fijas. Lima</t>
    </r>
    <r>
      <rPr>
        <i/>
        <sz val="11"/>
        <color rgb="FF000000"/>
        <rFont val="Calibri"/>
        <family val="2"/>
      </rPr>
      <t xml:space="preserve">. </t>
    </r>
    <r>
      <rPr>
        <sz val="11"/>
        <color rgb="FF000000"/>
        <rFont val="Calibri"/>
        <family val="2"/>
      </rPr>
      <t>Retrieved on June 19, 2018 from http://www.sice.oas.org/TPD/AND_MER/negotiations/CAN_BRAcommunique_s.pdf</t>
    </r>
  </si>
  <si>
    <r>
      <t xml:space="preserve">CAN-Brazil. (1999f, August 12). </t>
    </r>
    <r>
      <rPr>
        <i/>
        <sz val="11"/>
        <color rgb="FF000000"/>
        <rFont val="Calibri"/>
        <family val="2"/>
      </rPr>
      <t>Acuerdo de Complementación Económica No. 39 (ACE39)</t>
    </r>
    <r>
      <rPr>
        <sz val="11"/>
        <color rgb="FF000000"/>
        <rFont val="Calibri"/>
        <family val="2"/>
      </rPr>
      <t>. Lima-Brasília</t>
    </r>
    <r>
      <rPr>
        <i/>
        <sz val="11"/>
        <color rgb="FF000000"/>
        <rFont val="Calibri"/>
        <family val="2"/>
      </rPr>
      <t xml:space="preserve">. </t>
    </r>
    <r>
      <rPr>
        <sz val="11"/>
        <color rgb="FF000000"/>
        <rFont val="Calibri"/>
        <family val="2"/>
      </rPr>
      <t>Retrieved on June 19, 2018 from  http://intranet.comunidadandina.org/Documentos/DInformativos/SGdi195.pdf</t>
    </r>
  </si>
  <si>
    <r>
      <t xml:space="preserve">CAN. (2005, July 7). </t>
    </r>
    <r>
      <rPr>
        <i/>
        <sz val="11"/>
        <color rgb="FF000000"/>
        <rFont val="Calibri"/>
        <family val="2"/>
      </rPr>
      <t>Decisión 613 del Consejo de Ministros de Relaciones Exteriores y de la Comisión</t>
    </r>
    <r>
      <rPr>
        <sz val="11"/>
        <color rgb="FF000000"/>
        <rFont val="Calibri"/>
        <family val="2"/>
      </rPr>
      <t xml:space="preserve"> (</t>
    </r>
    <r>
      <rPr>
        <i/>
        <sz val="11"/>
        <color rgb="FF000000"/>
        <rFont val="Calibri"/>
        <family val="2"/>
      </rPr>
      <t>Asociación con Mersocur-4</t>
    </r>
    <r>
      <rPr>
        <sz val="11"/>
        <color rgb="FF000000"/>
        <rFont val="Calibri"/>
        <family val="2"/>
      </rPr>
      <t>). La Paz– Bogotá – Quito – Lima – Caracas</t>
    </r>
    <r>
      <rPr>
        <i/>
        <sz val="11"/>
        <color rgb="FF000000"/>
        <rFont val="Calibri"/>
        <family val="2"/>
      </rPr>
      <t xml:space="preserve">. </t>
    </r>
    <r>
      <rPr>
        <sz val="11"/>
        <color rgb="FF000000"/>
        <rFont val="Calibri"/>
        <family val="2"/>
      </rPr>
      <t>Retrieved on June 19, 2018 from http://intranet.comunidadandina.org/Documentos/decisiones/DEC613.doc</t>
    </r>
  </si>
  <si>
    <r>
      <t xml:space="preserve">CAN. (2010, February 5). </t>
    </r>
    <r>
      <rPr>
        <i/>
        <sz val="11"/>
        <color rgb="FF000000"/>
        <rFont val="Calibri"/>
        <family val="2"/>
      </rPr>
      <t>Decisión 732 del Consejo de Ministros de Relaciones Exteriores y de la Comisión</t>
    </r>
    <r>
      <rPr>
        <sz val="11"/>
        <color rgb="FF000000"/>
        <rFont val="Calibri"/>
        <family val="2"/>
      </rPr>
      <t xml:space="preserve"> (</t>
    </r>
    <r>
      <rPr>
        <i/>
        <sz val="11"/>
        <color rgb="FF000000"/>
        <rFont val="Calibri"/>
        <family val="2"/>
      </rPr>
      <t>Participación de Argentina, Brasil, Paraguay y Uruguay en los órganos, mecanismos y medidas de la Comunidad Andina</t>
    </r>
    <r>
      <rPr>
        <sz val="11"/>
        <color rgb="FF000000"/>
        <rFont val="Calibri"/>
        <family val="2"/>
      </rPr>
      <t>). Lima.</t>
    </r>
    <r>
      <rPr>
        <i/>
        <sz val="11"/>
        <color rgb="FF000000"/>
        <rFont val="Calibri"/>
        <family val="2"/>
      </rPr>
      <t xml:space="preserve"> </t>
    </r>
    <r>
      <rPr>
        <sz val="11"/>
        <color rgb="FF000000"/>
        <rFont val="Calibri"/>
        <family val="2"/>
      </rPr>
      <t>Retrieved on June 19, 2018 from http://intranet.comunidadandina.org/Documentos/decisiones/DEC732.doc</t>
    </r>
  </si>
  <si>
    <r>
      <t xml:space="preserve">Presidência da República do Brasil. (1996). </t>
    </r>
    <r>
      <rPr>
        <i/>
        <sz val="11"/>
        <color rgb="FF000000"/>
        <rFont val="Calibri"/>
        <family val="2"/>
      </rPr>
      <t>Política de Defesa Nacional</t>
    </r>
    <r>
      <rPr>
        <sz val="11"/>
        <color rgb="FF000000"/>
        <rFont val="Calibri"/>
        <family val="2"/>
      </rPr>
      <t>. Brasília: Planalto. Retrieved on June 20, 2018 from http://www.biblioteca.presidencia.gov.br/publicacoes-oficiais/catalogo/fhc/politica-de-defesa-nacional-1996.pdf</t>
    </r>
  </si>
  <si>
    <r>
      <t>Plano Plurianual para o período 1996–1999</t>
    </r>
    <r>
      <rPr>
        <sz val="11"/>
        <color rgb="FF000000"/>
        <rFont val="Calibri"/>
        <family val="2"/>
      </rPr>
      <t xml:space="preserve"> (</t>
    </r>
    <r>
      <rPr>
        <i/>
        <sz val="11"/>
        <color rgb="FF000000"/>
        <rFont val="Calibri"/>
        <family val="2"/>
      </rPr>
      <t>PPA 1996–1999; Plano ‘Brasil em Ação’</t>
    </r>
    <r>
      <rPr>
        <sz val="11"/>
        <color rgb="FF000000"/>
        <rFont val="Calibri"/>
        <family val="2"/>
      </rPr>
      <t>). (1996). Brasília: Itamaraty Brasil. Retrieved on June 20, 2018 from http://dc.itamaraty.gov.br/imagens-e-textos/revista1-mat2.pdf</t>
    </r>
  </si>
  <si>
    <r>
      <t>Plano Plurianual para o período 2000–2003</t>
    </r>
    <r>
      <rPr>
        <sz val="11"/>
        <color rgb="FF000000"/>
        <rFont val="Calibri"/>
        <family val="2"/>
      </rPr>
      <t xml:space="preserve"> (</t>
    </r>
    <r>
      <rPr>
        <i/>
        <sz val="11"/>
        <color rgb="FF000000"/>
        <rFont val="Calibri"/>
        <family val="2"/>
      </rPr>
      <t>PPA Federal 2000–2003; Plano ‘Avança Brasil’</t>
    </r>
    <r>
      <rPr>
        <sz val="11"/>
        <color rgb="FF000000"/>
        <rFont val="Calibri"/>
        <family val="2"/>
      </rPr>
      <t>). (2000). Brasília: Ministério do Planejamento, Desenvolvimento e Gestão. Retrieved on June 20, 2018 from http://bibspi.planejamento.gov.br/handle/iditem/530</t>
    </r>
  </si>
  <si>
    <r>
      <t>Plano Plurianual para o período 2004–2007: Mensagem Presidencial</t>
    </r>
    <r>
      <rPr>
        <sz val="11"/>
        <color rgb="FF000000"/>
        <rFont val="Calibri"/>
        <family val="2"/>
      </rPr>
      <t xml:space="preserve"> (</t>
    </r>
    <r>
      <rPr>
        <i/>
        <sz val="11"/>
        <color rgb="FF000000"/>
        <rFont val="Calibri"/>
        <family val="2"/>
      </rPr>
      <t>PPA Federal 2004-2007; Plano ‘Brasil de Todos’</t>
    </r>
    <r>
      <rPr>
        <sz val="11"/>
        <color rgb="FF000000"/>
        <rFont val="Calibri"/>
        <family val="2"/>
      </rPr>
      <t>). (2004). Brasília: Ministério do Planejamento, Desenvolvimento e Gestão. Retrieved on June 20, 2018 from http://bibspi.planejamento.gov.br/bitstream/handle/iditem/539/PPA_2004_2007_PL_MensagemPresidencial.pdf</t>
    </r>
  </si>
  <si>
    <r>
      <t xml:space="preserve">Presidência da República do Brasil. (2005, June 30). </t>
    </r>
    <r>
      <rPr>
        <i/>
        <sz val="11"/>
        <color rgb="FF000000"/>
        <rFont val="Calibri"/>
        <family val="2"/>
      </rPr>
      <t>Política de Defesa Nacional</t>
    </r>
    <r>
      <rPr>
        <sz val="11"/>
        <color rgb="FF000000"/>
        <rFont val="Calibri"/>
        <family val="2"/>
      </rPr>
      <t xml:space="preserve"> (</t>
    </r>
    <r>
      <rPr>
        <i/>
        <sz val="11"/>
        <color rgb="FF000000"/>
        <rFont val="Calibri"/>
        <family val="2"/>
      </rPr>
      <t>Decreto nº 5484 de 30 de junho de 2005</t>
    </r>
    <r>
      <rPr>
        <sz val="11"/>
        <color rgb="FF000000"/>
        <rFont val="Calibri"/>
        <family val="2"/>
      </rPr>
      <t>). Brasília: Planalto. Retrieved on June 20, 2018 from http://www.planalto.gov.br/ccivil_03/_ato2004-2006/2005/decreto/d5484.htm</t>
    </r>
  </si>
  <si>
    <r>
      <t xml:space="preserve">Presidência da República do Brasil. (2008, December 18). </t>
    </r>
    <r>
      <rPr>
        <i/>
        <sz val="11"/>
        <color rgb="FF000000"/>
        <rFont val="Calibri"/>
        <family val="2"/>
      </rPr>
      <t xml:space="preserve">Estratégia Nacional de Defesa: Paz e segurança para o Brasil </t>
    </r>
    <r>
      <rPr>
        <sz val="11"/>
        <color rgb="FF000000"/>
        <rFont val="Calibri"/>
        <family val="2"/>
      </rPr>
      <t>(</t>
    </r>
    <r>
      <rPr>
        <i/>
        <sz val="11"/>
        <color rgb="FF000000"/>
        <rFont val="Calibri"/>
        <family val="2"/>
      </rPr>
      <t>Decreto nº 6703 de 18 de dezembro de 2008</t>
    </r>
    <r>
      <rPr>
        <sz val="11"/>
        <color rgb="FF000000"/>
        <rFont val="Calibri"/>
        <family val="2"/>
      </rPr>
      <t>). Brasília: Planalto. Retrieved on June 20, 2018 from http://www.planalto.gov.br/ccivil_03/_ato2007-2010/2008/decreto/d6703.htm</t>
    </r>
  </si>
  <si>
    <r>
      <t>Plano Plurianual para o período 2008-2011: Mensagem Presidencial</t>
    </r>
    <r>
      <rPr>
        <sz val="11"/>
        <color rgb="FF000000"/>
        <rFont val="Calibri"/>
        <family val="2"/>
      </rPr>
      <t xml:space="preserve"> (</t>
    </r>
    <r>
      <rPr>
        <i/>
        <sz val="11"/>
        <color rgb="FF000000"/>
        <rFont val="Calibri"/>
        <family val="2"/>
      </rPr>
      <t>PPA 2008–2011; Plano Desenvolvimento com Inclusão Social e Educação de Qualidade</t>
    </r>
    <r>
      <rPr>
        <sz val="11"/>
        <color rgb="FF000000"/>
        <rFont val="Calibri"/>
        <family val="2"/>
      </rPr>
      <t>). (2008).  Brasília: Ministério do Planejamento, Desenvolvimento e Gestão.  Retrieved on June 20, 2018 from http://www2.camara.leg.br/orcamento-da-uniao/leis-orcamentarias/ppa/2008-2011/PPA%202008-2011/proposta/texto_pl.pdf</t>
    </r>
  </si>
  <si>
    <r>
      <t>Brazil Defence White Paper – Livro Branco de Defesa Nacional</t>
    </r>
    <r>
      <rPr>
        <sz val="11"/>
        <color rgb="FF000000"/>
        <rFont val="Calibri"/>
        <family val="2"/>
      </rPr>
      <t xml:space="preserve"> (</t>
    </r>
    <r>
      <rPr>
        <i/>
        <sz val="11"/>
        <color rgb="FF000000"/>
        <rFont val="Calibri"/>
        <family val="2"/>
      </rPr>
      <t>LBDN</t>
    </r>
    <r>
      <rPr>
        <sz val="11"/>
        <color rgb="FF000000"/>
        <rFont val="Calibri"/>
        <family val="2"/>
      </rPr>
      <t>). (2012). Brasília: Ministério da Defesa. Retrieved on June 22, 2018 from https://www.defesa.gov.br/arquivos/estado_e_defesa/livro_branco/lbdn_2013_ing_net.pdf</t>
    </r>
  </si>
  <si>
    <r>
      <t>Plano Plurianual para o período 2012–2015</t>
    </r>
    <r>
      <rPr>
        <sz val="11"/>
        <color rgb="FF000000"/>
        <rFont val="Calibri"/>
        <family val="2"/>
      </rPr>
      <t xml:space="preserve"> (</t>
    </r>
    <r>
      <rPr>
        <i/>
        <sz val="11"/>
        <color rgb="FF000000"/>
        <rFont val="Calibri"/>
        <family val="2"/>
      </rPr>
      <t>PPA 2012–2015; Plano Mais Brasil</t>
    </r>
    <r>
      <rPr>
        <sz val="11"/>
        <color rgb="FF000000"/>
        <rFont val="Calibri"/>
        <family val="2"/>
      </rPr>
      <t>). (2011). Brasília: Ministério do Planejamento, Desenvolvimento e Gestão. Retrieved on June 20, 2018 from http://www.planejamento.gov.br/secretarias/upload/arquivo/spi-1/ppa-1/2013/130612_rel_aval_2013_vol_1.pdf</t>
    </r>
  </si>
  <si>
    <r>
      <t>Plano Plurianual para o período 2016–2019</t>
    </r>
    <r>
      <rPr>
        <sz val="11"/>
        <color rgb="FF000000"/>
        <rFont val="Calibri"/>
        <family val="2"/>
      </rPr>
      <t xml:space="preserve"> (</t>
    </r>
    <r>
      <rPr>
        <i/>
        <sz val="11"/>
        <color rgb="FF000000"/>
        <rFont val="Calibri"/>
        <family val="2"/>
      </rPr>
      <t>PPA 2016–2019; Plano Desenvolvimento, Produtividade e Inclusão Social</t>
    </r>
    <r>
      <rPr>
        <sz val="11"/>
        <color rgb="FF000000"/>
        <rFont val="Calibri"/>
        <family val="2"/>
      </rPr>
      <t>). (2015). Brasília: Ministério do Planejamento, Desenvolvimento e Gestão. Retrieved on June 20, 2018   from http://www.planejamento.pr.gov.br/arquivos/File/PPA20162019.pdf</t>
    </r>
  </si>
  <si>
    <t>CAF. (2001, December 7). Nuevo apoyo a la integración vial entre Brasil y la Comunidad Andina. Retrieved on June 21, 2016 from https://www.caf.com/es/actualidad/noticias/2001/12/nuevo-apoyo-a-la-integracion-vial-entre-brasil-y-la-comunidad-andina</t>
  </si>
  <si>
    <t>CATOCI Official. (2016, July 1). Personal Interview with a CATOCI Official at the Secretary General of the Andean Community. Lima.</t>
  </si>
  <si>
    <r>
      <t>Briceño-Ruiz, J. &amp; Rivarola Puntigliano, A. (2017). </t>
    </r>
    <r>
      <rPr>
        <i/>
        <sz val="11"/>
        <color rgb="FF000000"/>
        <rFont val="Calibri"/>
        <family val="2"/>
        <scheme val="minor"/>
      </rPr>
      <t>Brazil and Latin America: Between the Separation and Integration Paths</t>
    </r>
    <r>
      <rPr>
        <sz val="11"/>
        <color rgb="FF000000"/>
        <rFont val="Calibri"/>
        <family val="2"/>
        <scheme val="minor"/>
      </rPr>
      <t>. Lanham, Boulder: Lexington Books.</t>
    </r>
  </si>
  <si>
    <r>
      <t>Bry, S. H. (2016). Brazil’s Soft-Power Strategy: The Political Aspirations of South–South Development Cooperation. </t>
    </r>
    <r>
      <rPr>
        <i/>
        <sz val="11"/>
        <color rgb="FF000000"/>
        <rFont val="Calibri"/>
        <family val="2"/>
        <scheme val="minor"/>
      </rPr>
      <t>Foreign Policy Analysis</t>
    </r>
    <r>
      <rPr>
        <sz val="11"/>
        <color rgb="FF000000"/>
        <rFont val="Calibri"/>
        <family val="2"/>
        <scheme val="minor"/>
      </rPr>
      <t> </t>
    </r>
    <r>
      <rPr>
        <i/>
        <sz val="11"/>
        <color rgb="FF000000"/>
        <rFont val="Calibri"/>
        <family val="2"/>
        <scheme val="minor"/>
      </rPr>
      <t>13</t>
    </r>
    <r>
      <rPr>
        <sz val="11"/>
        <color rgb="FF000000"/>
        <rFont val="Calibri"/>
        <family val="2"/>
        <scheme val="minor"/>
      </rPr>
      <t>(2), 297-316.</t>
    </r>
  </si>
  <si>
    <r>
      <t xml:space="preserve">Casas Gragea, A. M. (2005). </t>
    </r>
    <r>
      <rPr>
        <i/>
        <sz val="11"/>
        <color rgb="FF000000"/>
        <rFont val="Calibri"/>
        <family val="2"/>
        <scheme val="minor"/>
      </rPr>
      <t>Integración regional y desarrollo en los países andinos. </t>
    </r>
    <r>
      <rPr>
        <sz val="11"/>
        <color rgb="FF000000"/>
        <rFont val="Calibri"/>
        <family val="2"/>
        <scheme val="minor"/>
      </rPr>
      <t>Ecuador: Universidad Andina Simón Bolívar, Corporación Editora Nacional.</t>
    </r>
  </si>
  <si>
    <r>
      <t>Cervo, A. L. &amp; Lessa, A. C. (2014). O declínio: Inserção internacional do Brasil (2011–2014). </t>
    </r>
    <r>
      <rPr>
        <i/>
        <sz val="11"/>
        <color rgb="FF000000"/>
        <rFont val="Calibri"/>
        <family val="2"/>
        <scheme val="minor"/>
      </rPr>
      <t>Revista Brasileira de Política Internacional</t>
    </r>
    <r>
      <rPr>
        <sz val="11"/>
        <color rgb="FF000000"/>
        <rFont val="Calibri"/>
        <family val="2"/>
        <scheme val="minor"/>
      </rPr>
      <t> </t>
    </r>
    <r>
      <rPr>
        <i/>
        <sz val="11"/>
        <color rgb="FF000000"/>
        <rFont val="Calibri"/>
        <family val="2"/>
        <scheme val="minor"/>
      </rPr>
      <t>57</t>
    </r>
    <r>
      <rPr>
        <sz val="11"/>
        <color rgb="FF000000"/>
        <rFont val="Calibri"/>
        <family val="2"/>
        <scheme val="minor"/>
      </rPr>
      <t>(2), 133-151.</t>
    </r>
  </si>
  <si>
    <r>
      <t>Chatin, M. (2013). Brazil: a new powerhouse without military strength? </t>
    </r>
    <r>
      <rPr>
        <i/>
        <sz val="11"/>
        <color rgb="FF000000"/>
        <rFont val="Calibri"/>
        <family val="2"/>
        <scheme val="minor"/>
      </rPr>
      <t>BRICS Policy Center</t>
    </r>
    <r>
      <rPr>
        <sz val="11"/>
        <color rgb="FF000000"/>
        <rFont val="Calibri"/>
        <family val="2"/>
        <scheme val="minor"/>
      </rPr>
      <t>, 1-25. Retrieved on July 21, 2016 from http://bricspolicycenter.org/homolog/uploads/trabalhos/6007/doc/875196572.pdf</t>
    </r>
  </si>
  <si>
    <r>
      <t xml:space="preserve">Chatin, M. (2016). Brazil: analysis of a rising soft power. </t>
    </r>
    <r>
      <rPr>
        <i/>
        <sz val="11"/>
        <color rgb="FF000000"/>
        <rFont val="Calibri"/>
        <family val="2"/>
        <scheme val="minor"/>
      </rPr>
      <t>Journal of Political Power 9</t>
    </r>
    <r>
      <rPr>
        <sz val="11"/>
        <color rgb="FF000000"/>
        <rFont val="Calibri"/>
        <family val="2"/>
        <scheme val="minor"/>
      </rPr>
      <t>(3), 369-393.</t>
    </r>
  </si>
  <si>
    <r>
      <t xml:space="preserve">Comunidad Andina. (n. d.) Comité Andino de Titulares de Organismos de Cooperación Internacional de la Comunidad Andina (CATOCI). </t>
    </r>
    <r>
      <rPr>
        <i/>
        <sz val="11"/>
        <color rgb="FF000000"/>
        <rFont val="Calibri"/>
        <family val="2"/>
        <scheme val="minor"/>
      </rPr>
      <t>CAN Official Webpage</t>
    </r>
    <r>
      <rPr>
        <sz val="11"/>
        <color rgb="FF000000"/>
        <rFont val="Calibri"/>
        <family val="2"/>
        <scheme val="minor"/>
      </rPr>
      <t>. Retrieved on February 12, 2014 from http://www.comunidadandina.org/Seccion.aspx?tipo=CI&amp;id=220&amp;title=catoci#</t>
    </r>
  </si>
  <si>
    <r>
      <t>Dalgaard, K. G. (2016). The Energy Statecraft of Brazil: Promoting Biofuels to African Countries. </t>
    </r>
    <r>
      <rPr>
        <i/>
        <sz val="11"/>
        <color rgb="FF000000"/>
        <rFont val="Calibri"/>
        <family val="2"/>
        <scheme val="minor"/>
      </rPr>
      <t>Foreign Policy Analysis</t>
    </r>
    <r>
      <rPr>
        <sz val="11"/>
        <color rgb="FF000000"/>
        <rFont val="Calibri"/>
        <family val="2"/>
        <scheme val="minor"/>
      </rPr>
      <t> </t>
    </r>
    <r>
      <rPr>
        <i/>
        <sz val="11"/>
        <color rgb="FF000000"/>
        <rFont val="Calibri"/>
        <family val="2"/>
        <scheme val="minor"/>
      </rPr>
      <t>13</t>
    </r>
    <r>
      <rPr>
        <sz val="11"/>
        <color rgb="FF000000"/>
        <rFont val="Calibri"/>
        <family val="2"/>
        <scheme val="minor"/>
      </rPr>
      <t>(2), 317-337.</t>
    </r>
  </si>
  <si>
    <r>
      <t xml:space="preserve">Fairlie Reinoso, A. (2000). Comunidad Andina, regionalismo abierto e integración profunda. In James Geber et al. (Eds.), </t>
    </r>
    <r>
      <rPr>
        <i/>
        <sz val="11"/>
        <color rgb="FF000000"/>
        <rFont val="Calibri"/>
        <family val="2"/>
        <scheme val="minor"/>
      </rPr>
      <t xml:space="preserve">Inserción económica internacional de América Latina </t>
    </r>
    <r>
      <rPr>
        <sz val="11"/>
        <color rgb="FF000000"/>
        <rFont val="Calibri"/>
        <family val="2"/>
        <scheme val="minor"/>
      </rPr>
      <t>(pp. 117-137). Santiago de Chile: FLACSO - Sede Chile.</t>
    </r>
  </si>
  <si>
    <r>
      <t>La Nación</t>
    </r>
    <r>
      <rPr>
        <sz val="11"/>
        <color rgb="FF000000"/>
        <rFont val="Calibri"/>
        <family val="2"/>
        <scheme val="minor"/>
      </rPr>
      <t xml:space="preserve">. (2005, April 19). La Comunidad Andina quiere como socio al Mercosur y Brasil acepta. </t>
    </r>
    <r>
      <rPr>
        <i/>
        <sz val="11"/>
        <color rgb="FF000000"/>
        <rFont val="Calibri"/>
        <family val="2"/>
        <scheme val="minor"/>
      </rPr>
      <t>La Nación</t>
    </r>
    <r>
      <rPr>
        <sz val="11"/>
        <color rgb="FF000000"/>
        <rFont val="Calibri"/>
        <family val="2"/>
        <scheme val="minor"/>
      </rPr>
      <t>. Retrieved on July 17, 2018 from http://www.nacion.com/economia/Comunidad-Andina-quiere-Mercosur-Brasil_0_752124868.html</t>
    </r>
  </si>
  <si>
    <r>
      <t xml:space="preserve">Ramírez, S. (2003). Agenda de seguridad andino-brasileña. </t>
    </r>
    <r>
      <rPr>
        <i/>
        <sz val="11"/>
        <color rgb="FF000000"/>
        <rFont val="Calibri"/>
        <family val="2"/>
        <scheme val="minor"/>
      </rPr>
      <t>Revista del Sur</t>
    </r>
    <r>
      <rPr>
        <sz val="11"/>
        <color rgb="FF000000"/>
        <rFont val="Calibri"/>
        <family val="2"/>
        <scheme val="minor"/>
      </rPr>
      <t xml:space="preserve"> 143/144 (September/October). Retrieved on July 17, 2018 from http://old.redtercermundo.org.uy/revista_del_sur/texto_completo.php?id=74</t>
    </r>
  </si>
  <si>
    <r>
      <t>Ramírez, S. &amp; Bonilla, A. (2004). </t>
    </r>
    <r>
      <rPr>
        <i/>
        <sz val="11"/>
        <color rgb="FF000000"/>
        <rFont val="Calibri"/>
        <family val="2"/>
        <scheme val="minor"/>
      </rPr>
      <t>Agenda de seguridad andino-brasileña: Primeras aproximaciones</t>
    </r>
    <r>
      <rPr>
        <sz val="11"/>
        <color rgb="FF000000"/>
        <rFont val="Calibri"/>
        <family val="2"/>
        <scheme val="minor"/>
      </rPr>
      <t>. Brasilía: UFRGS.</t>
    </r>
  </si>
  <si>
    <r>
      <t xml:space="preserve">Secretaría General de la Comunidad Andina (SGCAN). (2011, July 5). </t>
    </r>
    <r>
      <rPr>
        <i/>
        <sz val="11"/>
        <color rgb="FF000000"/>
        <rFont val="Calibri"/>
        <family val="2"/>
        <scheme val="minor"/>
      </rPr>
      <t>El Comercio exterior de Bienes entre los Países Andinos y Brasil, 2000-2010.</t>
    </r>
    <r>
      <rPr>
        <sz val="11"/>
        <color rgb="FF000000"/>
        <rFont val="Calibri"/>
        <family val="2"/>
        <scheme val="minor"/>
      </rPr>
      <t xml:space="preserve"> </t>
    </r>
    <r>
      <rPr>
        <i/>
        <sz val="11"/>
        <color rgb="FF000000"/>
        <rFont val="Calibri"/>
        <family val="2"/>
        <scheme val="minor"/>
      </rPr>
      <t xml:space="preserve">Documento Estadistico </t>
    </r>
    <r>
      <rPr>
        <sz val="11"/>
        <color rgb="FF000000"/>
        <rFont val="Calibri"/>
        <family val="2"/>
        <scheme val="minor"/>
      </rPr>
      <t>(</t>
    </r>
    <r>
      <rPr>
        <i/>
        <sz val="11"/>
        <color rgb="FF000000"/>
        <rFont val="Calibri"/>
        <family val="2"/>
        <scheme val="minor"/>
      </rPr>
      <t>SG/de430</t>
    </r>
    <r>
      <rPr>
        <sz val="11"/>
        <color rgb="FF000000"/>
        <rFont val="Calibri"/>
        <family val="2"/>
        <scheme val="minor"/>
      </rPr>
      <t>). Retrieved on June 27, 2018 from: http://intranet.comunidadandina.org/Documentos/DEstadisticos/SGde430.pdf</t>
    </r>
  </si>
  <si>
    <r>
      <t>Stefan, C. G. (2017). On Non-Western Norm Shapers: Brazil and the Responsibility while Protecting. </t>
    </r>
    <r>
      <rPr>
        <i/>
        <sz val="11"/>
        <color rgb="FF000000"/>
        <rFont val="Calibri"/>
        <family val="2"/>
        <scheme val="minor"/>
      </rPr>
      <t>European Journal of International Security</t>
    </r>
    <r>
      <rPr>
        <sz val="11"/>
        <color rgb="FF000000"/>
        <rFont val="Calibri"/>
        <family val="2"/>
        <scheme val="minor"/>
      </rPr>
      <t> </t>
    </r>
    <r>
      <rPr>
        <i/>
        <sz val="11"/>
        <color rgb="FF000000"/>
        <rFont val="Calibri"/>
        <family val="2"/>
        <scheme val="minor"/>
      </rPr>
      <t>2</t>
    </r>
    <r>
      <rPr>
        <sz val="11"/>
        <color rgb="FF000000"/>
        <rFont val="Calibri"/>
        <family val="2"/>
        <scheme val="minor"/>
      </rPr>
      <t>(1), 88-110.</t>
    </r>
  </si>
  <si>
    <r>
      <t xml:space="preserve">Stephen, M. D. (2012). Rising Regional Powers and International Institutions: The Foreign Policy Orientations of India, Brazil and South Africa. </t>
    </r>
    <r>
      <rPr>
        <i/>
        <sz val="11"/>
        <color rgb="FF000000"/>
        <rFont val="Calibri"/>
        <family val="2"/>
        <scheme val="minor"/>
      </rPr>
      <t>Global Society 26</t>
    </r>
    <r>
      <rPr>
        <sz val="11"/>
        <color rgb="FF000000"/>
        <rFont val="Calibri"/>
        <family val="2"/>
        <scheme val="minor"/>
      </rPr>
      <t>(3), 289-309.</t>
    </r>
  </si>
  <si>
    <r>
      <t xml:space="preserve">Stuenkel, O. (2016). Do the BRICS possess soft power? </t>
    </r>
    <r>
      <rPr>
        <i/>
        <sz val="11"/>
        <color rgb="FF000000"/>
        <rFont val="Calibri"/>
        <family val="2"/>
        <scheme val="minor"/>
      </rPr>
      <t>Journal of Political Power 9</t>
    </r>
    <r>
      <rPr>
        <sz val="11"/>
        <color rgb="FF000000"/>
        <rFont val="Calibri"/>
        <family val="2"/>
        <scheme val="minor"/>
      </rPr>
      <t>(3): 353-367.</t>
    </r>
  </si>
  <si>
    <r>
      <t xml:space="preserve">Tyushka, A. (2007). Andska Spilnota Natsiy. In: O. Kuchyk (ed.), </t>
    </r>
    <r>
      <rPr>
        <i/>
        <sz val="11"/>
        <color rgb="FF000000"/>
        <rFont val="Calibri"/>
        <family val="2"/>
        <scheme val="minor"/>
      </rPr>
      <t>Mizhnarodni Organizatsii</t>
    </r>
    <r>
      <rPr>
        <sz val="11"/>
        <color rgb="FF000000"/>
        <rFont val="Calibri"/>
        <family val="2"/>
        <scheme val="minor"/>
      </rPr>
      <t xml:space="preserve"> (pp. 592-618). Kyiv: Znannia.</t>
    </r>
  </si>
  <si>
    <r>
      <t>Visentini, P. (2013). </t>
    </r>
    <r>
      <rPr>
        <i/>
        <sz val="11"/>
        <color rgb="FF000000"/>
        <rFont val="Calibri"/>
        <family val="2"/>
        <scheme val="minor"/>
      </rPr>
      <t>A projeção internacional do Brasil 1930–2012</t>
    </r>
    <r>
      <rPr>
        <sz val="11"/>
        <color rgb="FF000000"/>
        <rFont val="Calibri"/>
        <family val="2"/>
        <scheme val="minor"/>
      </rPr>
      <t xml:space="preserve"> (Vol. 1). Rio de Janeiro: Elsevier Campus.</t>
    </r>
  </si>
  <si>
    <r>
      <t xml:space="preserve">CIA. (2016). </t>
    </r>
    <r>
      <rPr>
        <i/>
        <sz val="11"/>
        <rFont val="Calibri"/>
        <family val="2"/>
        <scheme val="minor"/>
      </rPr>
      <t xml:space="preserve">Th e World Factbook. </t>
    </r>
    <r>
      <rPr>
        <sz val="11"/>
        <rFont val="Calibri"/>
        <family val="2"/>
        <scheme val="minor"/>
      </rPr>
      <t>Retrived from: https://www.cia.gov/library/publications/the-world-factbook/.</t>
    </r>
  </si>
  <si>
    <r>
      <t xml:space="preserve">Stockholm International Peace Research Institute. (2015). </t>
    </r>
    <r>
      <rPr>
        <i/>
        <sz val="11"/>
        <rFont val="Calibri"/>
        <family val="2"/>
        <scheme val="minor"/>
      </rPr>
      <t>SIPRI Military Expenditure</t>
    </r>
    <r>
      <rPr>
        <sz val="11"/>
        <rFont val="Calibri"/>
        <family val="2"/>
        <scheme val="minor"/>
      </rPr>
      <t xml:space="preserve"> Database. Retrived from: http://www.sipri.org/research/armaments/milex/milex_database.</t>
    </r>
  </si>
  <si>
    <r>
      <t xml:space="preserve">United Nations. (2018). </t>
    </r>
    <r>
      <rPr>
        <sz val="11"/>
        <rFont val="Calibri"/>
        <family val="2"/>
        <scheme val="minor"/>
      </rPr>
      <t>Geographic Regions</t>
    </r>
    <r>
      <rPr>
        <i/>
        <sz val="11"/>
        <rFont val="Calibri"/>
        <family val="2"/>
        <scheme val="minor"/>
      </rPr>
      <t>. Retrived from: https://unstats.un.org/unsd/methodology/m49/.</t>
    </r>
  </si>
  <si>
    <r>
      <t xml:space="preserve">World Bank. (2016). </t>
    </r>
    <r>
      <rPr>
        <i/>
        <sz val="11"/>
        <rFont val="Calibri"/>
        <family val="2"/>
        <scheme val="minor"/>
      </rPr>
      <t>GDP at market prices (current US$)</t>
    </r>
    <r>
      <rPr>
        <sz val="11"/>
        <rFont val="Calibri"/>
        <family val="2"/>
        <scheme val="minor"/>
      </rPr>
      <t>. Retrived from: https://data.worldbank.org/indicator/NY.GDP.MKTP.CD.</t>
    </r>
  </si>
  <si>
    <r>
      <t xml:space="preserve">World Bank. (2016). </t>
    </r>
    <r>
      <rPr>
        <i/>
        <sz val="11"/>
        <color rgb="FF000000"/>
        <rFont val="Calibri"/>
        <family val="2"/>
        <scheme val="minor"/>
      </rPr>
      <t>GDP growth (annual %)</t>
    </r>
    <r>
      <rPr>
        <sz val="11"/>
        <color rgb="FF000000"/>
        <rFont val="Calibri"/>
        <family val="2"/>
        <scheme val="minor"/>
      </rPr>
      <t>. Retrived from: https://data.worldbank.org/indicator/NY.GDP.MKTP.KD.ZG</t>
    </r>
  </si>
  <si>
    <r>
      <t xml:space="preserve">World Bank. (2016). </t>
    </r>
    <r>
      <rPr>
        <i/>
        <sz val="11"/>
        <rFont val="Calibri"/>
        <family val="2"/>
        <scheme val="minor"/>
      </rPr>
      <t>Population, total</t>
    </r>
    <r>
      <rPr>
        <sz val="11"/>
        <rFont val="Calibri"/>
        <family val="2"/>
        <scheme val="minor"/>
      </rPr>
      <t>. Retrived from: http://data.worldbank.org/indicator/SP.POP.TOTL.</t>
    </r>
  </si>
  <si>
    <r>
      <t xml:space="preserve">Adrianzén, A. M. (2014). </t>
    </r>
    <r>
      <rPr>
        <i/>
        <sz val="11"/>
        <color rgb="FF000000"/>
        <rFont val="Calibri"/>
        <family val="2"/>
        <scheme val="minor"/>
      </rPr>
      <t>Convergencia CAN-MERCOSUR: La Hora de las Definiciones.</t>
    </r>
    <r>
      <rPr>
        <sz val="11"/>
        <color rgb="FF000000"/>
        <rFont val="Calibri"/>
        <family val="2"/>
        <scheme val="minor"/>
      </rPr>
      <t xml:space="preserve"> Quito: Corporación Editora Nacional.</t>
    </r>
  </si>
  <si>
    <r>
      <t xml:space="preserve">Arias, A. K. (2011). Understanding the complexities of security governance in the Andean region. In E. J. Kirchner &amp; R. Domínguez (Eds.), </t>
    </r>
    <r>
      <rPr>
        <i/>
        <sz val="11"/>
        <color rgb="FF000000"/>
        <rFont val="Calibri"/>
        <family val="2"/>
        <scheme val="minor"/>
      </rPr>
      <t>The Security Governance of Regional Organizations</t>
    </r>
    <r>
      <rPr>
        <sz val="11"/>
        <color rgb="FF000000"/>
        <rFont val="Calibri"/>
        <family val="2"/>
        <scheme val="minor"/>
      </rPr>
      <t xml:space="preserve"> (pp. 163-189). London and New York: Routledge.</t>
    </r>
  </si>
  <si>
    <r>
      <t xml:space="preserve">Bartosch, A. S. (2003). El largo (y díficil) camino hacia una integración sudamericana. In C. Ahumada &amp; A. Cancino (Eds.), </t>
    </r>
    <r>
      <rPr>
        <i/>
        <sz val="11"/>
        <color rgb="FF000000"/>
        <rFont val="Calibri"/>
        <family val="2"/>
        <scheme val="minor"/>
      </rPr>
      <t>Comunidad Andina y Mercosur en la perspectiva del ALCA</t>
    </r>
    <r>
      <rPr>
        <sz val="11"/>
        <color rgb="FF000000"/>
        <rFont val="Calibri"/>
        <family val="2"/>
        <scheme val="minor"/>
      </rPr>
      <t>. Bogotá: Memorias del Observatorio Andino, Centro Editorial Javeriano.</t>
    </r>
  </si>
  <si>
    <r>
      <t xml:space="preserve">Baspineiro, A. C. (2013, February 18). Comunidad Andina: Integración, Desarrollo y Democracia. </t>
    </r>
    <r>
      <rPr>
        <i/>
        <sz val="11"/>
        <color rgb="FF000000"/>
        <rFont val="Calibri"/>
        <family val="2"/>
        <scheme val="minor"/>
      </rPr>
      <t xml:space="preserve">Palabras del Secretario General a.i. de la Comunidad Andina, Adalid Contreras Baspineiro; Presentación del Informe de Gestión - Mayo 2010 – Febrero 2013. </t>
    </r>
    <r>
      <rPr>
        <sz val="11"/>
        <color rgb="FF000000"/>
        <rFont val="Calibri"/>
        <family val="2"/>
        <scheme val="minor"/>
      </rPr>
      <t>Lima</t>
    </r>
    <r>
      <rPr>
        <i/>
        <sz val="11"/>
        <color rgb="FF000000"/>
        <rFont val="Calibri"/>
        <family val="2"/>
        <scheme val="minor"/>
      </rPr>
      <t xml:space="preserve">. </t>
    </r>
    <r>
      <rPr>
        <sz val="11"/>
        <color rgb="FF000000"/>
        <rFont val="Calibri"/>
        <family val="2"/>
        <scheme val="minor"/>
      </rPr>
      <t>Retrieved on July 17, 2018 from http://www.comunidadandina.org/Prensa.aspx?id=3344</t>
    </r>
  </si>
  <si>
    <r>
      <t xml:space="preserve">Bessa, M., Rodriguez, B., Lemos de Matos, F. E. &amp; Kenkel, K. M. (2017). Brazilian Policy and the Creation of a Regional Security Complex in the South Atlantic: Pax Brasiliana? </t>
    </r>
    <r>
      <rPr>
        <i/>
        <sz val="11"/>
        <color rgb="FF000000"/>
        <rFont val="Calibri"/>
        <family val="2"/>
        <scheme val="minor"/>
      </rPr>
      <t>Contexto Internacional 39</t>
    </r>
    <r>
      <rPr>
        <sz val="11"/>
        <color rgb="FF000000"/>
        <rFont val="Calibri"/>
        <family val="2"/>
        <scheme val="minor"/>
      </rPr>
      <t>(2), 263-279.</t>
    </r>
  </si>
  <si>
    <r>
      <t xml:space="preserve">Chaves C., Aurélio, M. &amp; Pimentade Faria, C. A. (2003). Brasil y América Latina: Bolivarismos antiguos y modernos. </t>
    </r>
    <r>
      <rPr>
        <i/>
        <sz val="11"/>
        <color rgb="FF000000"/>
        <rFont val="Calibri"/>
        <family val="2"/>
        <scheme val="minor"/>
      </rPr>
      <t>Análysis Político 49</t>
    </r>
    <r>
      <rPr>
        <sz val="11"/>
        <color rgb="FF000000"/>
        <rFont val="Calibri"/>
        <family val="2"/>
        <scheme val="minor"/>
      </rPr>
      <t>, 63-82.</t>
    </r>
  </si>
  <si>
    <r>
      <t>Itamaraty.</t>
    </r>
    <r>
      <rPr>
        <sz val="11"/>
        <color rgb="FF000000"/>
        <rFont val="Calibri"/>
        <family val="2"/>
        <scheme val="minor"/>
      </rPr>
      <t xml:space="preserve"> (2017, July 26). Organigram of the Brazil’s Ministry for Foreign Affairs. </t>
    </r>
    <r>
      <rPr>
        <i/>
        <sz val="11"/>
        <color rgb="FF000000"/>
        <rFont val="Calibri"/>
        <family val="2"/>
        <scheme val="minor"/>
      </rPr>
      <t>Itamaraty Official Webpage</t>
    </r>
    <r>
      <rPr>
        <sz val="11"/>
        <color rgb="FF000000"/>
        <rFont val="Calibri"/>
        <family val="2"/>
        <scheme val="minor"/>
      </rPr>
      <t>. Retrieved on July 20, 2018 from http://www.itamaraty.gov.br/images/organograma/20170726-Organograma-port-ltima-verso_atualizao_26jul2017.pdf</t>
    </r>
  </si>
  <si>
    <r>
      <t xml:space="preserve">Lessa, A. C. (1998). Relações Brasil-América Latina durante o Governo Geisel: Discussão sobre o Projeto Hegemônico Brasileiro (1974-1979). </t>
    </r>
    <r>
      <rPr>
        <i/>
        <sz val="11"/>
        <color rgb="FF000000"/>
        <rFont val="Calibri"/>
        <family val="2"/>
        <scheme val="minor"/>
      </rPr>
      <t xml:space="preserve">Anos 90, </t>
    </r>
    <r>
      <rPr>
        <sz val="11"/>
        <color rgb="FF000000"/>
        <rFont val="Calibri"/>
        <family val="2"/>
        <scheme val="minor"/>
      </rPr>
      <t>10</t>
    </r>
    <r>
      <rPr>
        <i/>
        <sz val="11"/>
        <color rgb="FF000000"/>
        <rFont val="Calibri"/>
        <family val="2"/>
        <scheme val="minor"/>
      </rPr>
      <t>,</t>
    </r>
    <r>
      <rPr>
        <sz val="11"/>
        <color rgb="FF000000"/>
        <rFont val="Calibri"/>
        <family val="2"/>
        <scheme val="minor"/>
      </rPr>
      <t xml:space="preserve"> 23-39.</t>
    </r>
  </si>
  <si>
    <r>
      <t xml:space="preserve">Lessa, A. C. &amp; Altemani de Oliveira, H. (Org.) (2013). </t>
    </r>
    <r>
      <rPr>
        <i/>
        <sz val="11"/>
        <color rgb="FF000000"/>
        <rFont val="Calibri"/>
        <family val="2"/>
        <scheme val="minor"/>
      </rPr>
      <t>Parcerias estratégicas do Brasil: A dimensão multilateral e as parcerias emergentes</t>
    </r>
    <r>
      <rPr>
        <sz val="11"/>
        <color rgb="FF000000"/>
        <rFont val="Calibri"/>
        <family val="2"/>
        <scheme val="minor"/>
      </rPr>
      <t>, Vol. II. Belo Horizonte: Fino Traço.</t>
    </r>
  </si>
  <si>
    <r>
      <t xml:space="preserve">Morales Ruvalcaba, D. E. (2013). </t>
    </r>
    <r>
      <rPr>
        <i/>
        <sz val="11"/>
        <color rgb="FF000000"/>
        <rFont val="Calibri"/>
        <family val="2"/>
        <scheme val="minor"/>
      </rPr>
      <t>Poder, estructura y hegemonía: pautas para el estudio de la gobernanza internacional. Volumen I: Índice de Poder Mundial (IPM).</t>
    </r>
    <r>
      <rPr>
        <sz val="11"/>
        <color rgb="FF000000"/>
        <rFont val="Calibri"/>
        <family val="2"/>
        <scheme val="minor"/>
      </rPr>
      <t> Guadalajara: Ediciones GIPM.</t>
    </r>
  </si>
  <si>
    <r>
      <t xml:space="preserve">Patriota, A. de Aguiar. (2015). Brazil and the Shaping of a Cooperative Multipolar World Order. </t>
    </r>
    <r>
      <rPr>
        <i/>
        <sz val="11"/>
        <color rgb="FF000000"/>
        <rFont val="Calibri"/>
        <family val="2"/>
        <scheme val="minor"/>
      </rPr>
      <t>Horizons 2</t>
    </r>
    <r>
      <rPr>
        <sz val="11"/>
        <color rgb="FF000000"/>
        <rFont val="Calibri"/>
        <family val="2"/>
        <scheme val="minor"/>
      </rPr>
      <t xml:space="preserve"> (Winter 2015), 224-232.</t>
    </r>
  </si>
  <si>
    <r>
      <t xml:space="preserve">Rocha Valencia, A. &amp; Morales Ruvalcaba, D. E. (2008). Sistema Político Internactional y Potencias Regionales-Mediadoras: Los Casos de Brasil y México. </t>
    </r>
    <r>
      <rPr>
        <i/>
        <sz val="11"/>
        <color rgb="FF000000"/>
        <rFont val="Calibri"/>
        <family val="2"/>
        <scheme val="minor"/>
      </rPr>
      <t>Perspectivas (São Paulo) 33</t>
    </r>
    <r>
      <rPr>
        <sz val="11"/>
        <color rgb="FF000000"/>
        <rFont val="Calibri"/>
        <family val="2"/>
        <scheme val="minor"/>
      </rPr>
      <t xml:space="preserve">, 63-98. </t>
    </r>
  </si>
  <si>
    <r>
      <t>SICE</t>
    </r>
    <r>
      <rPr>
        <i/>
        <sz val="11"/>
        <color rgb="FF000000"/>
        <rFont val="Calibri"/>
        <family val="2"/>
        <scheme val="minor"/>
      </rPr>
      <t>.</t>
    </r>
    <r>
      <rPr>
        <sz val="11"/>
        <color rgb="FF000000"/>
        <rFont val="Calibri"/>
        <family val="2"/>
        <scheme val="minor"/>
      </rPr>
      <t xml:space="preserve"> (n. d.). </t>
    </r>
    <r>
      <rPr>
        <i/>
        <sz val="11"/>
        <color rgb="FF000000"/>
        <rFont val="Calibri"/>
        <family val="2"/>
        <scheme val="minor"/>
      </rPr>
      <t>Comunidad Andina – MERCOSUR</t>
    </r>
    <r>
      <rPr>
        <sz val="11"/>
        <color rgb="FF000000"/>
        <rFont val="Calibri"/>
        <family val="2"/>
        <scheme val="minor"/>
      </rPr>
      <t>. SICE – Sistema de Información sobre Commercio Exterior. Retrieved on June 20, 2018 from: http://www.sice.oas.org/TPD/AND_MER/AND_MER_s.ASP</t>
    </r>
  </si>
  <si>
    <r>
      <t xml:space="preserve">Soares de Lima, M. R. &amp; Hirst, M. (2006). Brazil as an Intermediate State and Regional Power. </t>
    </r>
    <r>
      <rPr>
        <i/>
        <sz val="11"/>
        <color rgb="FF000000"/>
        <rFont val="Calibri"/>
        <family val="2"/>
        <scheme val="minor"/>
      </rPr>
      <t>International Affairs 82</t>
    </r>
    <r>
      <rPr>
        <sz val="11"/>
        <color rgb="FF000000"/>
        <rFont val="Calibri"/>
        <family val="2"/>
        <scheme val="minor"/>
      </rPr>
      <t>(1), 21-40.</t>
    </r>
  </si>
  <si>
    <r>
      <t xml:space="preserve">Vaz, A. C. (2014, July). Brazil’s Strategic Partnerships: Origins, Agendas, and Outcomes. </t>
    </r>
    <r>
      <rPr>
        <i/>
        <sz val="11"/>
        <color rgb="FF000000"/>
        <rFont val="Calibri"/>
        <family val="2"/>
        <scheme val="minor"/>
      </rPr>
      <t>ESPO Working Paper 9</t>
    </r>
    <r>
      <rPr>
        <sz val="11"/>
        <color rgb="FF000000"/>
        <rFont val="Calibri"/>
        <family val="2"/>
        <scheme val="minor"/>
      </rPr>
      <t>, 1-19.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</si>
</sst>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1">
    <font>
      <sz val="12"/>
      <color theme="1"/>
      <name val="Calibri"/>
      <family val="2"/>
      <scheme val="minor"/>
    </font>
    <font>
      <sz val="11"/>
      <color theme="1"/>
      <name val="Calibri"/>
      <family val="2"/>
      <charset val="238"/>
      <scheme val="minor"/>
    </font>
    <font>
      <b/>
      <sz val="12"/>
      <color theme="1"/>
      <name val="Calibri"/>
      <family val="2"/>
      <scheme val="minor"/>
    </font>
    <font>
      <sz val="12"/>
      <color theme="1"/>
      <name val="Arial"/>
      <family val="2"/>
    </font>
    <font>
      <b/>
      <sz val="12"/>
      <color theme="1"/>
      <name val="Arial"/>
      <family val="2"/>
    </font>
    <font>
      <b/>
      <i/>
      <sz val="12"/>
      <color theme="1"/>
      <name val="Arial"/>
      <family val="2"/>
    </font>
    <font>
      <u/>
      <sz val="12"/>
      <color theme="10"/>
      <name val="Calibri"/>
      <family val="2"/>
      <scheme val="minor"/>
    </font>
    <font>
      <u/>
      <sz val="12"/>
      <color theme="11"/>
      <name val="Calibri"/>
      <family val="2"/>
      <scheme val="minor"/>
    </font>
    <font>
      <sz val="12"/>
      <color rgb="FF000000"/>
      <name val="Calibri"/>
      <family val="2"/>
      <scheme val="minor"/>
    </font>
    <font>
      <b/>
      <sz val="12"/>
      <color rgb="FF000000"/>
      <name val="Calibri"/>
      <family val="2"/>
      <scheme val="minor"/>
    </font>
    <font>
      <sz val="12"/>
      <color rgb="FFFF0000"/>
      <name val="Calibri"/>
      <family val="2"/>
      <scheme val="minor"/>
    </font>
    <font>
      <sz val="10"/>
      <color theme="1"/>
      <name val="Arial"/>
      <family val="2"/>
    </font>
    <font>
      <i/>
      <sz val="12"/>
      <color theme="1"/>
      <name val="Calibri"/>
      <family val="2"/>
      <scheme val="minor"/>
    </font>
    <font>
      <b/>
      <sz val="12"/>
      <color rgb="FF000000"/>
      <name val="Arial"/>
      <family val="2"/>
    </font>
    <font>
      <sz val="12"/>
      <color rgb="FF000000"/>
      <name val="Arial"/>
      <family val="2"/>
    </font>
    <font>
      <sz val="12"/>
      <color theme="1"/>
      <name val="Times New Roman"/>
      <family val="1"/>
    </font>
    <font>
      <b/>
      <sz val="12"/>
      <color rgb="FFFF0000"/>
      <name val="Calibri"/>
      <family val="2"/>
      <scheme val="minor"/>
    </font>
    <font>
      <b/>
      <i/>
      <sz val="12"/>
      <color rgb="FFFF0000"/>
      <name val="Calibri"/>
      <family val="2"/>
      <scheme val="minor"/>
    </font>
    <font>
      <b/>
      <i/>
      <sz val="12"/>
      <color theme="1"/>
      <name val="Calibri"/>
      <family val="2"/>
      <scheme val="minor"/>
    </font>
    <font>
      <i/>
      <u/>
      <sz val="12"/>
      <color rgb="FF000000"/>
      <name val="Calibri"/>
      <family val="2"/>
      <scheme val="minor"/>
    </font>
    <font>
      <sz val="11"/>
      <color rgb="FF000000"/>
      <name val="Calibri"/>
      <family val="2"/>
      <scheme val="minor"/>
    </font>
    <font>
      <b/>
      <sz val="11"/>
      <color rgb="FF000000"/>
      <name val="Calibri"/>
      <family val="2"/>
      <scheme val="minor"/>
    </font>
    <font>
      <sz val="11"/>
      <color theme="1"/>
      <name val="Calibri"/>
      <family val="2"/>
      <scheme val="minor"/>
    </font>
    <font>
      <b/>
      <sz val="11"/>
      <color rgb="FFFF0000"/>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11"/>
      <color rgb="FFFF0000"/>
      <name val="Calibri"/>
      <family val="2"/>
      <scheme val="minor"/>
    </font>
    <font>
      <u/>
      <sz val="11"/>
      <color theme="1"/>
      <name val="Calibri"/>
      <family val="2"/>
      <scheme val="minor"/>
    </font>
    <font>
      <b/>
      <i/>
      <u/>
      <sz val="11"/>
      <color theme="1"/>
      <name val="Calibri"/>
      <family val="2"/>
      <scheme val="minor"/>
    </font>
    <font>
      <i/>
      <sz val="11"/>
      <color rgb="FF000000"/>
      <name val="Calibri"/>
      <family val="2"/>
      <scheme val="minor"/>
    </font>
    <font>
      <b/>
      <i/>
      <sz val="11"/>
      <color rgb="FFFF0000"/>
      <name val="Calibri"/>
      <family val="2"/>
      <scheme val="minor"/>
    </font>
    <font>
      <i/>
      <sz val="12"/>
      <color rgb="FF000000"/>
      <name val="Calibri"/>
      <family val="2"/>
      <scheme val="minor"/>
    </font>
    <font>
      <i/>
      <sz val="11"/>
      <color rgb="FFFF0000"/>
      <name val="Calibri"/>
      <family val="2"/>
      <scheme val="minor"/>
    </font>
    <font>
      <b/>
      <sz val="11"/>
      <name val="Calibri"/>
      <family val="2"/>
      <scheme val="minor"/>
    </font>
    <font>
      <b/>
      <sz val="12"/>
      <color theme="0" tint="-0.34998626667073579"/>
      <name val="Calibri"/>
      <family val="2"/>
      <scheme val="minor"/>
    </font>
    <font>
      <b/>
      <sz val="12"/>
      <color rgb="FF000000"/>
      <name val="Calibri"/>
      <family val="2"/>
    </font>
    <font>
      <sz val="12"/>
      <color rgb="FF000000"/>
      <name val="Calibri"/>
      <family val="2"/>
    </font>
    <font>
      <sz val="11"/>
      <color rgb="FFFF0000"/>
      <name val="Calibri"/>
      <family val="2"/>
      <charset val="238"/>
      <scheme val="minor"/>
    </font>
    <font>
      <b/>
      <sz val="11"/>
      <color theme="1"/>
      <name val="Calibri"/>
      <family val="2"/>
      <charset val="238"/>
      <scheme val="minor"/>
    </font>
    <font>
      <i/>
      <sz val="12"/>
      <color theme="1"/>
      <name val="Calibri"/>
      <family val="2"/>
      <charset val="238"/>
      <scheme val="minor"/>
    </font>
    <font>
      <sz val="12"/>
      <color theme="1"/>
      <name val="Calibri"/>
      <family val="2"/>
      <charset val="238"/>
      <scheme val="minor"/>
    </font>
    <font>
      <b/>
      <i/>
      <sz val="12"/>
      <color theme="1"/>
      <name val="Calibri"/>
      <family val="2"/>
      <charset val="238"/>
      <scheme val="minor"/>
    </font>
    <font>
      <b/>
      <sz val="12"/>
      <color theme="1"/>
      <name val="Calibri"/>
      <family val="2"/>
      <charset val="238"/>
      <scheme val="minor"/>
    </font>
    <font>
      <sz val="10"/>
      <name val="Arial"/>
      <family val="2"/>
      <charset val="238"/>
    </font>
    <font>
      <i/>
      <sz val="11"/>
      <name val="Calibri"/>
      <family val="2"/>
      <scheme val="minor"/>
    </font>
    <font>
      <sz val="8"/>
      <color rgb="FF222222"/>
      <name val="Arial"/>
      <family val="2"/>
      <charset val="238"/>
    </font>
    <font>
      <sz val="11"/>
      <name val="Calibri"/>
      <family val="2"/>
      <charset val="238"/>
      <scheme val="minor"/>
    </font>
    <font>
      <sz val="11"/>
      <name val="Calibri"/>
      <family val="2"/>
      <scheme val="minor"/>
    </font>
    <font>
      <sz val="12"/>
      <name val="Calibri"/>
      <family val="2"/>
      <charset val="238"/>
      <scheme val="minor"/>
    </font>
    <font>
      <i/>
      <u/>
      <sz val="11"/>
      <name val="Calibri"/>
      <family val="2"/>
      <scheme val="minor"/>
    </font>
    <font>
      <sz val="19"/>
      <color rgb="FF049CCF"/>
      <name val="Arial"/>
      <family val="2"/>
    </font>
    <font>
      <sz val="10"/>
      <color rgb="FF464646"/>
      <name val="Arial"/>
      <family val="2"/>
    </font>
    <font>
      <sz val="10"/>
      <color rgb="FF049CCF"/>
      <name val="Arial"/>
      <family val="2"/>
    </font>
    <font>
      <i/>
      <u/>
      <sz val="11"/>
      <color theme="1"/>
      <name val="Calibri"/>
      <family val="2"/>
      <charset val="238"/>
      <scheme val="minor"/>
    </font>
    <font>
      <sz val="11"/>
      <color rgb="FF000000"/>
      <name val="Calibri"/>
      <family val="2"/>
      <charset val="238"/>
    </font>
    <font>
      <sz val="11"/>
      <name val="Calibri"/>
      <family val="2"/>
      <charset val="238"/>
    </font>
    <font>
      <i/>
      <sz val="11"/>
      <name val="Calibri"/>
      <family val="2"/>
      <charset val="238"/>
    </font>
    <font>
      <b/>
      <i/>
      <sz val="11"/>
      <name val="Calibri"/>
      <family val="2"/>
      <charset val="238"/>
    </font>
    <font>
      <b/>
      <sz val="11"/>
      <name val="Calibri"/>
      <family val="2"/>
      <charset val="238"/>
    </font>
    <font>
      <i/>
      <sz val="11"/>
      <color rgb="FF000000"/>
      <name val="Calibri"/>
      <family val="2"/>
      <charset val="238"/>
    </font>
    <font>
      <i/>
      <sz val="11"/>
      <name val="Symbol"/>
      <family val="1"/>
      <charset val="2"/>
    </font>
    <font>
      <i/>
      <vertAlign val="subscript"/>
      <sz val="11"/>
      <name val="Calibri"/>
      <family val="2"/>
      <charset val="238"/>
    </font>
    <font>
      <i/>
      <u/>
      <sz val="11"/>
      <color theme="1"/>
      <name val="Calibri"/>
      <family val="2"/>
      <scheme val="minor"/>
    </font>
    <font>
      <sz val="10"/>
      <color theme="1"/>
      <name val="Calibri"/>
      <family val="2"/>
      <charset val="238"/>
      <scheme val="minor"/>
    </font>
    <font>
      <b/>
      <sz val="11"/>
      <name val="Calibri"/>
      <family val="2"/>
      <charset val="238"/>
      <scheme val="minor"/>
    </font>
    <font>
      <b/>
      <i/>
      <sz val="11"/>
      <color rgb="FFFF0000"/>
      <name val="Calibri"/>
      <family val="2"/>
      <charset val="238"/>
      <scheme val="minor"/>
    </font>
    <font>
      <sz val="11"/>
      <color theme="1"/>
      <name val="Calibri"/>
      <family val="2"/>
    </font>
    <font>
      <b/>
      <i/>
      <sz val="11"/>
      <color rgb="FF000000"/>
      <name val="Calibri"/>
      <family val="2"/>
    </font>
    <font>
      <i/>
      <sz val="11"/>
      <color rgb="FF000000"/>
      <name val="Calibri"/>
      <family val="2"/>
    </font>
    <font>
      <sz val="11"/>
      <color rgb="FF000000"/>
      <name val="Calibri"/>
      <family val="2"/>
    </font>
  </fonts>
  <fills count="17">
    <fill>
      <patternFill patternType="none"/>
    </fill>
    <fill>
      <patternFill patternType="gray125"/>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FFFF"/>
        <bgColor indexed="64"/>
      </patternFill>
    </fill>
    <fill>
      <patternFill patternType="solid">
        <fgColor rgb="FF92D050"/>
        <bgColor indexed="64"/>
      </patternFill>
    </fill>
    <fill>
      <patternFill patternType="solid">
        <fgColor rgb="FF7030A0"/>
        <bgColor indexed="64"/>
      </patternFill>
    </fill>
    <fill>
      <patternFill patternType="solid">
        <fgColor rgb="FF00B0F0"/>
        <bgColor indexed="64"/>
      </patternFill>
    </fill>
    <fill>
      <patternFill patternType="solid">
        <fgColor rgb="FFFF8926"/>
        <bgColor indexed="64"/>
      </patternFill>
    </fill>
    <fill>
      <patternFill patternType="solid">
        <fgColor theme="5"/>
        <bgColor indexed="64"/>
      </patternFill>
    </fill>
    <fill>
      <patternFill patternType="solid">
        <fgColor theme="0" tint="-0.14999847407452621"/>
        <bgColor indexed="64"/>
      </patternFill>
    </fill>
    <fill>
      <patternFill patternType="solid">
        <fgColor rgb="FFFFC000"/>
        <bgColor rgb="FFFFC000"/>
      </patternFill>
    </fill>
    <fill>
      <patternFill patternType="solid">
        <fgColor rgb="FFD9D9D9"/>
        <bgColor rgb="FF000000"/>
      </patternFill>
    </fill>
    <fill>
      <patternFill patternType="solid">
        <fgColor rgb="FFFFFF00"/>
        <bgColor rgb="FFFFFF00"/>
      </patternFill>
    </fill>
  </fills>
  <borders count="15">
    <border>
      <left/>
      <right/>
      <top/>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
      <left/>
      <right style="medium">
        <color rgb="FF000000"/>
      </right>
      <top style="thick">
        <color rgb="FF000000"/>
      </top>
      <bottom style="medium">
        <color rgb="FF000000"/>
      </bottom>
      <diagonal/>
    </border>
    <border>
      <left/>
      <right/>
      <top style="thick">
        <color rgb="FF000000"/>
      </top>
      <bottom style="medium">
        <color rgb="FF000000"/>
      </bottom>
      <diagonal/>
    </border>
    <border>
      <left/>
      <right style="medium">
        <color rgb="FF000000"/>
      </right>
      <top/>
      <bottom style="thick">
        <color rgb="FF000000"/>
      </bottom>
      <diagonal/>
    </border>
    <border>
      <left/>
      <right style="medium">
        <color rgb="FF000000"/>
      </right>
      <top style="medium">
        <color rgb="FF000000"/>
      </top>
      <bottom style="thick">
        <color rgb="FF000000"/>
      </bottom>
      <diagonal/>
    </border>
    <border>
      <left/>
      <right style="thick">
        <color rgb="FF000000"/>
      </right>
      <top style="medium">
        <color rgb="FF000000"/>
      </top>
      <bottom style="thick">
        <color rgb="FF000000"/>
      </bottom>
      <diagonal/>
    </border>
    <border>
      <left/>
      <right style="medium">
        <color rgb="FF000000"/>
      </right>
      <top/>
      <bottom/>
      <diagonal/>
    </border>
    <border>
      <left/>
      <right style="thick">
        <color rgb="FF000000"/>
      </right>
      <top/>
      <bottom/>
      <diagonal/>
    </border>
    <border>
      <left style="thick">
        <color rgb="FF000000"/>
      </left>
      <right style="thick">
        <color rgb="FF000000"/>
      </right>
      <top/>
      <bottom style="thick">
        <color rgb="FF000000"/>
      </bottom>
      <diagonal/>
    </border>
    <border>
      <left/>
      <right style="thick">
        <color rgb="FF000000"/>
      </right>
      <top/>
      <bottom style="thick">
        <color rgb="FF000000"/>
      </bottom>
      <diagonal/>
    </border>
    <border>
      <left/>
      <right/>
      <top/>
      <bottom style="thick">
        <color rgb="FF000000"/>
      </bottom>
      <diagonal/>
    </border>
    <border>
      <left style="thick">
        <color rgb="FF000000"/>
      </left>
      <right/>
      <top style="thick">
        <color rgb="FF000000"/>
      </top>
      <bottom style="medium">
        <color rgb="FF000000"/>
      </bottom>
      <diagonal/>
    </border>
    <border>
      <left/>
      <right/>
      <top style="thick">
        <color rgb="FF000000"/>
      </top>
      <bottom/>
      <diagonal/>
    </border>
  </borders>
  <cellStyleXfs count="10">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4" fillId="0" borderId="0">
      <alignment vertical="center"/>
    </xf>
  </cellStyleXfs>
  <cellXfs count="206">
    <xf numFmtId="0" fontId="0" fillId="0" borderId="0" xfId="0"/>
    <xf numFmtId="0" fontId="2" fillId="0" borderId="0" xfId="0" applyFont="1"/>
    <xf numFmtId="0" fontId="0" fillId="0" borderId="0" xfId="0" applyFill="1"/>
    <xf numFmtId="0" fontId="3" fillId="0" borderId="0" xfId="0" applyFont="1"/>
    <xf numFmtId="0" fontId="4" fillId="0" borderId="0" xfId="0" applyFont="1"/>
    <xf numFmtId="0" fontId="0" fillId="0" borderId="0" xfId="0" applyAlignment="1">
      <alignment horizontal="right"/>
    </xf>
    <xf numFmtId="0" fontId="0" fillId="3" borderId="0" xfId="0" applyFill="1"/>
    <xf numFmtId="0" fontId="0" fillId="4" borderId="0" xfId="0" applyFill="1"/>
    <xf numFmtId="0" fontId="0" fillId="5" borderId="0" xfId="0" applyFill="1"/>
    <xf numFmtId="0" fontId="0" fillId="0" borderId="0" xfId="0" applyAlignment="1">
      <alignment horizontal="center" wrapText="1"/>
    </xf>
    <xf numFmtId="0" fontId="0" fillId="5" borderId="0" xfId="0" applyFill="1" applyAlignment="1">
      <alignment horizontal="center" wrapText="1"/>
    </xf>
    <xf numFmtId="0" fontId="11" fillId="0" borderId="0" xfId="0" applyFont="1"/>
    <xf numFmtId="0" fontId="10" fillId="0" borderId="0" xfId="0" applyFont="1"/>
    <xf numFmtId="0" fontId="14" fillId="7" borderId="5"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4" fillId="7" borderId="1" xfId="0" applyFont="1" applyFill="1" applyBorder="1" applyAlignment="1">
      <alignment vertical="center" wrapText="1"/>
    </xf>
    <xf numFmtId="0" fontId="14" fillId="7" borderId="8" xfId="0" applyFont="1" applyFill="1" applyBorder="1" applyAlignment="1">
      <alignment horizontal="right" vertical="center" wrapText="1"/>
    </xf>
    <xf numFmtId="0" fontId="14" fillId="7" borderId="2" xfId="0" applyFont="1" applyFill="1" applyBorder="1" applyAlignment="1">
      <alignment vertical="center" wrapText="1"/>
    </xf>
    <xf numFmtId="0" fontId="14" fillId="7" borderId="10" xfId="0" applyFont="1" applyFill="1" applyBorder="1" applyAlignment="1">
      <alignment vertical="center" wrapText="1"/>
    </xf>
    <xf numFmtId="0" fontId="14" fillId="7" borderId="5" xfId="0" applyFont="1" applyFill="1" applyBorder="1" applyAlignment="1">
      <alignment horizontal="right" vertical="center" wrapText="1"/>
    </xf>
    <xf numFmtId="0" fontId="14" fillId="7" borderId="11" xfId="0" applyFont="1" applyFill="1" applyBorder="1" applyAlignment="1">
      <alignment horizontal="right" vertical="center" wrapText="1"/>
    </xf>
    <xf numFmtId="0" fontId="14" fillId="8" borderId="8" xfId="0" applyFont="1" applyFill="1" applyBorder="1" applyAlignment="1">
      <alignment horizontal="right" vertical="center" wrapText="1"/>
    </xf>
    <xf numFmtId="0" fontId="0" fillId="8" borderId="0" xfId="0" applyFill="1"/>
    <xf numFmtId="0" fontId="10" fillId="8" borderId="0" xfId="0" applyFont="1" applyFill="1"/>
    <xf numFmtId="0" fontId="14" fillId="9" borderId="9" xfId="0" applyFont="1" applyFill="1" applyBorder="1" applyAlignment="1">
      <alignment horizontal="right" vertical="center" wrapText="1"/>
    </xf>
    <xf numFmtId="0" fontId="0" fillId="9" borderId="0" xfId="0" applyFill="1"/>
    <xf numFmtId="0" fontId="10" fillId="9" borderId="0" xfId="0" applyFont="1" applyFill="1"/>
    <xf numFmtId="0" fontId="14" fillId="10" borderId="9" xfId="0" applyFont="1" applyFill="1" applyBorder="1" applyAlignment="1">
      <alignment horizontal="right" vertical="center" wrapText="1"/>
    </xf>
    <xf numFmtId="0" fontId="0" fillId="10" borderId="0" xfId="0" applyFill="1"/>
    <xf numFmtId="0" fontId="10" fillId="10" borderId="0" xfId="0" applyFont="1" applyFill="1"/>
    <xf numFmtId="0" fontId="0" fillId="11" borderId="0" xfId="0" applyFill="1"/>
    <xf numFmtId="0" fontId="17" fillId="0" borderId="0" xfId="0" applyFont="1"/>
    <xf numFmtId="0" fontId="16" fillId="0" borderId="0" xfId="0" applyFont="1"/>
    <xf numFmtId="0" fontId="9" fillId="0" borderId="0" xfId="0" applyFont="1" applyAlignment="1">
      <alignment horizontal="left"/>
    </xf>
    <xf numFmtId="0" fontId="8" fillId="0" borderId="0" xfId="0" applyFont="1"/>
    <xf numFmtId="0" fontId="5" fillId="0" borderId="0" xfId="0" applyFont="1" applyAlignment="1">
      <alignment horizontal="center"/>
    </xf>
    <xf numFmtId="0" fontId="0" fillId="0" borderId="0" xfId="0" applyAlignment="1">
      <alignment horizontal="center"/>
    </xf>
    <xf numFmtId="0" fontId="8" fillId="0" borderId="0" xfId="0" applyFont="1" applyAlignment="1">
      <alignment horizontal="center" vertical="center" wrapText="1"/>
    </xf>
    <xf numFmtId="0" fontId="0" fillId="0" borderId="0" xfId="0" applyAlignment="1">
      <alignment horizontal="center" vertical="center" wrapText="1"/>
    </xf>
    <xf numFmtId="0" fontId="0" fillId="0" borderId="0" xfId="0" applyFont="1"/>
    <xf numFmtId="0" fontId="0" fillId="5" borderId="0" xfId="0" applyFont="1" applyFill="1"/>
    <xf numFmtId="0" fontId="0" fillId="0" borderId="0" xfId="0" applyFont="1" applyAlignment="1">
      <alignment horizontal="center"/>
    </xf>
    <xf numFmtId="0" fontId="18" fillId="0" borderId="0" xfId="0" applyFont="1" applyAlignment="1">
      <alignment horizontal="center"/>
    </xf>
    <xf numFmtId="0" fontId="19" fillId="0" borderId="0" xfId="0" applyFont="1"/>
    <xf numFmtId="0" fontId="9" fillId="0" borderId="0" xfId="0" applyFont="1"/>
    <xf numFmtId="0" fontId="0" fillId="0" borderId="0" xfId="0" applyFill="1" applyAlignment="1">
      <alignment horizontal="right"/>
    </xf>
    <xf numFmtId="0" fontId="0" fillId="4" borderId="0" xfId="0" applyFill="1" applyAlignment="1">
      <alignment horizontal="center" vertical="center" wrapText="1"/>
    </xf>
    <xf numFmtId="0" fontId="15" fillId="0" borderId="0" xfId="0" applyFont="1"/>
    <xf numFmtId="0" fontId="20" fillId="0" borderId="0" xfId="0" applyFont="1"/>
    <xf numFmtId="0" fontId="0" fillId="3" borderId="0" xfId="0" applyFont="1" applyFill="1" applyAlignment="1">
      <alignment horizontal="center" vertical="center" wrapText="1"/>
    </xf>
    <xf numFmtId="0" fontId="2" fillId="0" borderId="0" xfId="0" applyFont="1" applyFill="1" applyAlignment="1">
      <alignment horizontal="left"/>
    </xf>
    <xf numFmtId="0" fontId="5" fillId="0" borderId="0" xfId="0" applyFont="1" applyFill="1"/>
    <xf numFmtId="0" fontId="21" fillId="14" borderId="0" xfId="0" applyFont="1" applyFill="1" applyBorder="1"/>
    <xf numFmtId="0" fontId="22" fillId="0" borderId="0" xfId="0" applyFont="1"/>
    <xf numFmtId="0" fontId="23" fillId="0" borderId="0" xfId="0" applyFont="1"/>
    <xf numFmtId="0" fontId="22" fillId="0" borderId="0" xfId="0" applyFont="1" applyFill="1"/>
    <xf numFmtId="0" fontId="24" fillId="3" borderId="0" xfId="0" applyFont="1" applyFill="1"/>
    <xf numFmtId="0" fontId="22" fillId="3" borderId="0" xfId="0" applyFont="1" applyFill="1"/>
    <xf numFmtId="0" fontId="24" fillId="0" borderId="0" xfId="0" applyFont="1" applyAlignment="1">
      <alignment horizontal="right"/>
    </xf>
    <xf numFmtId="0" fontId="24" fillId="0" borderId="0" xfId="0" applyFont="1"/>
    <xf numFmtId="0" fontId="24" fillId="9" borderId="0" xfId="0" applyFont="1" applyFill="1"/>
    <xf numFmtId="0" fontId="26" fillId="0" borderId="0" xfId="0" applyFont="1"/>
    <xf numFmtId="0" fontId="26" fillId="0" borderId="0" xfId="0" applyFont="1" applyFill="1"/>
    <xf numFmtId="0" fontId="25" fillId="0" borderId="0" xfId="0" applyFont="1" applyFill="1"/>
    <xf numFmtId="0" fontId="25" fillId="0" borderId="0" xfId="0" applyFont="1"/>
    <xf numFmtId="0" fontId="24" fillId="6" borderId="0" xfId="0" applyFont="1" applyFill="1"/>
    <xf numFmtId="0" fontId="22" fillId="4" borderId="0" xfId="0" applyFont="1" applyFill="1"/>
    <xf numFmtId="0" fontId="27" fillId="0" borderId="0" xfId="0" applyFont="1"/>
    <xf numFmtId="0" fontId="20" fillId="0" borderId="0" xfId="0" applyFont="1" applyFill="1"/>
    <xf numFmtId="0" fontId="24" fillId="11" borderId="0" xfId="0" applyFont="1" applyFill="1"/>
    <xf numFmtId="0" fontId="28" fillId="0" borderId="0" xfId="0" applyFont="1"/>
    <xf numFmtId="0" fontId="22" fillId="11" borderId="0" xfId="0" applyFont="1" applyFill="1"/>
    <xf numFmtId="0" fontId="24" fillId="12" borderId="0" xfId="0" applyFont="1" applyFill="1"/>
    <xf numFmtId="0" fontId="23" fillId="0" borderId="0" xfId="0" applyFont="1" applyAlignment="1">
      <alignment horizontal="right"/>
    </xf>
    <xf numFmtId="0" fontId="20" fillId="7" borderId="5" xfId="0" applyFont="1" applyFill="1" applyBorder="1" applyAlignment="1">
      <alignment horizontal="center" vertical="center" wrapText="1"/>
    </xf>
    <xf numFmtId="0" fontId="20" fillId="7" borderId="7" xfId="0" applyFont="1" applyFill="1" applyBorder="1" applyAlignment="1">
      <alignment horizontal="center" vertical="center" wrapText="1"/>
    </xf>
    <xf numFmtId="0" fontId="29" fillId="0" borderId="0" xfId="0" applyFont="1"/>
    <xf numFmtId="0" fontId="20" fillId="7" borderId="1" xfId="0" applyFont="1" applyFill="1" applyBorder="1" applyAlignment="1">
      <alignment vertical="center" wrapText="1"/>
    </xf>
    <xf numFmtId="0" fontId="20" fillId="7" borderId="8" xfId="0" applyFont="1" applyFill="1" applyBorder="1" applyAlignment="1">
      <alignment horizontal="right" vertical="center" wrapText="1"/>
    </xf>
    <xf numFmtId="0" fontId="20" fillId="9" borderId="9" xfId="0" applyFont="1" applyFill="1" applyBorder="1" applyAlignment="1">
      <alignment horizontal="right" vertical="center" wrapText="1"/>
    </xf>
    <xf numFmtId="0" fontId="20" fillId="7" borderId="10" xfId="0" applyFont="1" applyFill="1" applyBorder="1" applyAlignment="1">
      <alignment vertical="center" wrapText="1"/>
    </xf>
    <xf numFmtId="0" fontId="20" fillId="7" borderId="5" xfId="0" applyFont="1" applyFill="1" applyBorder="1" applyAlignment="1">
      <alignment horizontal="right" vertical="center" wrapText="1"/>
    </xf>
    <xf numFmtId="0" fontId="20" fillId="7" borderId="11" xfId="0" applyFont="1" applyFill="1" applyBorder="1" applyAlignment="1">
      <alignment horizontal="right" vertical="center" wrapText="1"/>
    </xf>
    <xf numFmtId="0" fontId="24" fillId="0" borderId="0" xfId="0" applyFont="1" applyFill="1"/>
    <xf numFmtId="0" fontId="30" fillId="0" borderId="0" xfId="0" applyFont="1" applyFill="1"/>
    <xf numFmtId="0" fontId="31" fillId="0" borderId="0" xfId="0" applyFont="1" applyAlignment="1">
      <alignment vertical="center"/>
    </xf>
    <xf numFmtId="0" fontId="31" fillId="0" borderId="0" xfId="0" applyFont="1"/>
    <xf numFmtId="0" fontId="12" fillId="13" borderId="0" xfId="0" applyFont="1" applyFill="1"/>
    <xf numFmtId="0" fontId="32" fillId="15" borderId="0" xfId="0" applyFont="1" applyFill="1"/>
    <xf numFmtId="0" fontId="25" fillId="13" borderId="0" xfId="0" applyFont="1" applyFill="1"/>
    <xf numFmtId="0" fontId="31" fillId="0" borderId="0" xfId="0" applyFont="1" applyFill="1" applyAlignment="1">
      <alignment vertical="center"/>
    </xf>
    <xf numFmtId="0" fontId="33" fillId="0" borderId="0" xfId="0" applyFont="1"/>
    <xf numFmtId="0" fontId="31" fillId="13" borderId="0" xfId="0" applyFont="1" applyFill="1"/>
    <xf numFmtId="0" fontId="27" fillId="0" borderId="0" xfId="0" applyFont="1" applyFill="1" applyBorder="1"/>
    <xf numFmtId="0" fontId="30" fillId="15" borderId="0" xfId="0" applyFont="1" applyFill="1"/>
    <xf numFmtId="0" fontId="20" fillId="7" borderId="6" xfId="0" applyFont="1" applyFill="1" applyBorder="1" applyAlignment="1">
      <alignment horizontal="center" vertical="center" wrapText="1"/>
    </xf>
    <xf numFmtId="0" fontId="22" fillId="8" borderId="0" xfId="0" applyFont="1" applyFill="1"/>
    <xf numFmtId="0" fontId="27" fillId="8" borderId="0" xfId="0" applyFont="1" applyFill="1"/>
    <xf numFmtId="0" fontId="20" fillId="7" borderId="2" xfId="0" applyFont="1" applyFill="1" applyBorder="1" applyAlignment="1">
      <alignment vertical="center" wrapText="1"/>
    </xf>
    <xf numFmtId="0" fontId="20" fillId="8" borderId="8" xfId="0" applyFont="1" applyFill="1" applyBorder="1" applyAlignment="1">
      <alignment horizontal="right" vertical="center" wrapText="1"/>
    </xf>
    <xf numFmtId="0" fontId="20" fillId="10" borderId="9" xfId="0" applyFont="1" applyFill="1" applyBorder="1" applyAlignment="1">
      <alignment horizontal="right" vertical="center" wrapText="1"/>
    </xf>
    <xf numFmtId="0" fontId="22" fillId="9" borderId="0" xfId="0" applyFont="1" applyFill="1"/>
    <xf numFmtId="0" fontId="27" fillId="9" borderId="0" xfId="0" applyFont="1" applyFill="1"/>
    <xf numFmtId="0" fontId="22" fillId="10" borderId="0" xfId="0" applyFont="1" applyFill="1"/>
    <xf numFmtId="0" fontId="27" fillId="10" borderId="0" xfId="0" applyFont="1" applyFill="1"/>
    <xf numFmtId="0" fontId="2" fillId="0" borderId="0" xfId="0" applyFont="1" applyFill="1"/>
    <xf numFmtId="0" fontId="35" fillId="0" borderId="0" xfId="0" applyFont="1"/>
    <xf numFmtId="0" fontId="36" fillId="0" borderId="0" xfId="0" applyFont="1"/>
    <xf numFmtId="0" fontId="37" fillId="0" borderId="0" xfId="0" applyFont="1" applyAlignment="1">
      <alignment horizontal="center" vertical="center" wrapText="1"/>
    </xf>
    <xf numFmtId="0" fontId="0" fillId="16" borderId="0" xfId="0" applyFont="1" applyFill="1" applyBorder="1"/>
    <xf numFmtId="0" fontId="41" fillId="0" borderId="0" xfId="0" applyFont="1"/>
    <xf numFmtId="0" fontId="42" fillId="0" borderId="0" xfId="0" applyFont="1"/>
    <xf numFmtId="0" fontId="40" fillId="0" borderId="0" xfId="0" applyFont="1"/>
    <xf numFmtId="0" fontId="42" fillId="0" borderId="0" xfId="0" applyFont="1" applyAlignment="1">
      <alignment horizontal="center" vertical="center" wrapText="1"/>
    </xf>
    <xf numFmtId="0" fontId="41" fillId="0" borderId="0" xfId="0" applyFont="1" applyAlignment="1">
      <alignment horizontal="center" vertical="center" wrapText="1"/>
    </xf>
    <xf numFmtId="0" fontId="42" fillId="0" borderId="0" xfId="0" applyFont="1" applyAlignment="1">
      <alignment horizontal="center"/>
    </xf>
    <xf numFmtId="0" fontId="43" fillId="0" borderId="0" xfId="0" applyFont="1"/>
    <xf numFmtId="0" fontId="42" fillId="2" borderId="0" xfId="0" applyFont="1" applyFill="1"/>
    <xf numFmtId="0" fontId="41" fillId="11" borderId="0" xfId="0" applyFont="1" applyFill="1"/>
    <xf numFmtId="0" fontId="41" fillId="6" borderId="0" xfId="0" applyFont="1" applyFill="1"/>
    <xf numFmtId="0" fontId="44" fillId="0" borderId="0" xfId="9">
      <alignment vertical="center"/>
    </xf>
    <xf numFmtId="0" fontId="39" fillId="2" borderId="0" xfId="9" applyFont="1" applyFill="1" applyAlignment="1">
      <alignment horizontal="center"/>
    </xf>
    <xf numFmtId="0" fontId="39" fillId="0" borderId="0" xfId="9" applyFont="1" applyFill="1" applyAlignment="1">
      <alignment horizontal="center"/>
    </xf>
    <xf numFmtId="0" fontId="24" fillId="0" borderId="0" xfId="9" applyFont="1" applyFill="1" applyAlignment="1">
      <alignment horizontal="center"/>
    </xf>
    <xf numFmtId="0" fontId="26" fillId="0" borderId="0" xfId="9" applyFont="1" applyFill="1" applyBorder="1" applyAlignment="1">
      <alignment horizontal="center" vertical="center"/>
    </xf>
    <xf numFmtId="0" fontId="46" fillId="0" borderId="0" xfId="9" applyFont="1">
      <alignment vertical="center"/>
    </xf>
    <xf numFmtId="0" fontId="24" fillId="0" borderId="0" xfId="9" applyFont="1" applyFill="1" applyBorder="1" applyAlignment="1">
      <alignment horizontal="left" vertical="center"/>
    </xf>
    <xf numFmtId="0" fontId="39" fillId="0" borderId="0" xfId="9" applyFont="1" applyFill="1" applyBorder="1" applyAlignment="1">
      <alignment horizontal="left" vertical="center" wrapText="1"/>
    </xf>
    <xf numFmtId="0" fontId="43" fillId="0" borderId="0" xfId="9" applyFont="1" applyFill="1" applyBorder="1" applyAlignment="1">
      <alignment horizontal="left" vertical="center" wrapText="1"/>
    </xf>
    <xf numFmtId="0" fontId="48" fillId="0" borderId="0" xfId="9" applyFont="1" applyAlignment="1">
      <alignment horizontal="left"/>
    </xf>
    <xf numFmtId="0" fontId="47" fillId="0" borderId="0" xfId="9" applyFont="1" applyAlignment="1">
      <alignment vertical="center"/>
    </xf>
    <xf numFmtId="0" fontId="49" fillId="0" borderId="0" xfId="9" applyFont="1">
      <alignment vertical="center"/>
    </xf>
    <xf numFmtId="0" fontId="48" fillId="0" borderId="0" xfId="9" applyFont="1" applyFill="1" applyBorder="1" applyAlignment="1">
      <alignment horizontal="left" vertical="center" wrapText="1"/>
    </xf>
    <xf numFmtId="0" fontId="24" fillId="0" borderId="0" xfId="9" applyFont="1" applyAlignment="1">
      <alignment wrapText="1"/>
    </xf>
    <xf numFmtId="0" fontId="43" fillId="0" borderId="0" xfId="9" applyFont="1" applyFill="1" applyBorder="1" applyAlignment="1">
      <alignment horizontal="left" vertical="center"/>
    </xf>
    <xf numFmtId="0" fontId="48" fillId="0" borderId="0" xfId="9" applyFont="1" applyAlignment="1"/>
    <xf numFmtId="0" fontId="47" fillId="0" borderId="0" xfId="9" applyFont="1" applyAlignment="1"/>
    <xf numFmtId="0" fontId="22" fillId="0" borderId="0" xfId="9" applyFont="1" applyAlignment="1"/>
    <xf numFmtId="0" fontId="50" fillId="0" borderId="0" xfId="9" applyFont="1" applyAlignment="1"/>
    <xf numFmtId="0" fontId="51" fillId="0" borderId="0" xfId="9" applyFont="1" applyAlignment="1"/>
    <xf numFmtId="0" fontId="52" fillId="0" borderId="0" xfId="9" applyFont="1" applyAlignment="1">
      <alignment wrapText="1"/>
    </xf>
    <xf numFmtId="0" fontId="44" fillId="2" borderId="0" xfId="9" applyFill="1" applyAlignment="1"/>
    <xf numFmtId="0" fontId="48" fillId="0" borderId="0" xfId="9" applyFont="1" applyFill="1" applyBorder="1" applyAlignment="1">
      <alignment horizontal="left" vertical="center"/>
    </xf>
    <xf numFmtId="0" fontId="54" fillId="0" borderId="0" xfId="0" applyFont="1" applyFill="1" applyAlignment="1"/>
    <xf numFmtId="0" fontId="55" fillId="0" borderId="0" xfId="0" applyFont="1" applyFill="1" applyAlignment="1">
      <alignment vertical="center"/>
    </xf>
    <xf numFmtId="0" fontId="56" fillId="0" borderId="0" xfId="0" applyFont="1" applyFill="1" applyAlignment="1">
      <alignment horizontal="left" vertical="center"/>
    </xf>
    <xf numFmtId="0" fontId="55" fillId="0" borderId="0" xfId="0" applyFont="1" applyFill="1" applyAlignment="1">
      <alignment horizontal="left" vertical="center"/>
    </xf>
    <xf numFmtId="0" fontId="47" fillId="0" borderId="0" xfId="0" applyFont="1" applyFill="1" applyAlignment="1">
      <alignment horizontal="left" vertical="center"/>
    </xf>
    <xf numFmtId="0" fontId="48" fillId="0" borderId="0" xfId="0" applyFont="1" applyFill="1" applyAlignment="1">
      <alignment horizontal="left" vertical="center" wrapText="1"/>
    </xf>
    <xf numFmtId="0" fontId="48" fillId="0" borderId="0" xfId="0" applyFont="1" applyFill="1" applyAlignment="1">
      <alignment horizontal="left" vertical="center"/>
    </xf>
    <xf numFmtId="0" fontId="48" fillId="0" borderId="0" xfId="0" applyFont="1" applyFill="1" applyAlignment="1">
      <alignment vertical="center" wrapText="1"/>
    </xf>
    <xf numFmtId="0" fontId="57" fillId="0" borderId="0" xfId="0" applyFont="1" applyFill="1" applyAlignment="1">
      <alignment horizontal="justify" vertical="center"/>
    </xf>
    <xf numFmtId="0" fontId="56" fillId="0" borderId="0" xfId="0" applyFont="1" applyFill="1" applyAlignment="1">
      <alignment vertical="center"/>
    </xf>
    <xf numFmtId="0" fontId="48" fillId="0" borderId="0" xfId="0" applyFont="1" applyFill="1" applyAlignment="1">
      <alignment vertical="center"/>
    </xf>
    <xf numFmtId="0" fontId="63" fillId="0" borderId="0" xfId="0" applyFont="1"/>
    <xf numFmtId="0" fontId="22" fillId="0" borderId="0" xfId="0" applyFont="1" applyAlignment="1">
      <alignment horizontal="right"/>
    </xf>
    <xf numFmtId="0" fontId="60" fillId="0" borderId="0" xfId="0" applyFont="1" applyFill="1" applyAlignment="1">
      <alignment horizontal="left" vertical="center" wrapText="1"/>
    </xf>
    <xf numFmtId="0" fontId="64" fillId="0" borderId="0" xfId="0" applyFont="1" applyAlignment="1">
      <alignment vertical="center"/>
    </xf>
    <xf numFmtId="10" fontId="1" fillId="0" borderId="0" xfId="0" applyNumberFormat="1" applyFont="1" applyBorder="1" applyAlignment="1">
      <alignment horizontal="center"/>
    </xf>
    <xf numFmtId="9" fontId="1" fillId="0" borderId="0" xfId="0" applyNumberFormat="1" applyFont="1" applyBorder="1" applyAlignment="1">
      <alignment horizontal="center"/>
    </xf>
    <xf numFmtId="0" fontId="39" fillId="0" borderId="0" xfId="0" applyFont="1" applyFill="1"/>
    <xf numFmtId="164" fontId="65" fillId="0" borderId="0" xfId="0" applyNumberFormat="1" applyFont="1" applyFill="1" applyBorder="1" applyAlignment="1" applyProtection="1">
      <alignment horizontal="center"/>
    </xf>
    <xf numFmtId="0" fontId="66" fillId="13" borderId="0" xfId="0" applyFont="1" applyFill="1"/>
    <xf numFmtId="0" fontId="38" fillId="0" borderId="0" xfId="0" applyFont="1"/>
    <xf numFmtId="0" fontId="34" fillId="0" borderId="0" xfId="0" applyNumberFormat="1" applyFont="1" applyFill="1" applyBorder="1" applyAlignment="1" applyProtection="1"/>
    <xf numFmtId="10" fontId="34" fillId="0" borderId="0" xfId="0" applyNumberFormat="1" applyFont="1" applyFill="1" applyBorder="1" applyAlignment="1" applyProtection="1">
      <alignment horizontal="center"/>
    </xf>
    <xf numFmtId="10" fontId="1" fillId="0" borderId="0" xfId="0" applyNumberFormat="1" applyFont="1" applyFill="1" applyBorder="1" applyAlignment="1">
      <alignment horizontal="center"/>
    </xf>
    <xf numFmtId="0" fontId="48" fillId="0" borderId="0" xfId="0" applyFont="1" applyFill="1" applyAlignment="1">
      <alignment horizontal="left"/>
    </xf>
    <xf numFmtId="0" fontId="48" fillId="0" borderId="0" xfId="0" applyFont="1" applyFill="1" applyAlignment="1"/>
    <xf numFmtId="0" fontId="1" fillId="0" borderId="0" xfId="0" applyFont="1" applyFill="1" applyAlignment="1"/>
    <xf numFmtId="0" fontId="65" fillId="0" borderId="0" xfId="0" applyNumberFormat="1" applyFont="1" applyFill="1" applyBorder="1" applyAlignment="1" applyProtection="1"/>
    <xf numFmtId="0" fontId="43" fillId="0" borderId="0" xfId="9" applyFont="1" applyFill="1" applyBorder="1" applyAlignment="1">
      <alignment horizontal="left" vertical="center" wrapText="1"/>
    </xf>
    <xf numFmtId="0" fontId="39" fillId="0" borderId="0" xfId="9" applyFont="1" applyFill="1" applyBorder="1" applyAlignment="1">
      <alignment horizontal="left" vertical="center"/>
    </xf>
    <xf numFmtId="0" fontId="40" fillId="0" borderId="0" xfId="0" applyFont="1" applyAlignment="1">
      <alignment horizontal="center" vertical="center" wrapText="1"/>
    </xf>
    <xf numFmtId="0" fontId="40" fillId="2" borderId="0" xfId="0" applyFont="1" applyFill="1" applyAlignment="1">
      <alignment horizontal="center" vertical="center" wrapText="1"/>
    </xf>
    <xf numFmtId="0" fontId="13" fillId="0" borderId="12" xfId="0" applyFont="1" applyFill="1" applyBorder="1" applyAlignment="1">
      <alignment horizontal="center" vertical="center" wrapText="1"/>
    </xf>
    <xf numFmtId="0" fontId="15" fillId="7" borderId="1" xfId="0" applyFont="1" applyFill="1" applyBorder="1" applyAlignment="1">
      <alignment vertical="center" wrapText="1"/>
    </xf>
    <xf numFmtId="0" fontId="15" fillId="7" borderId="10" xfId="0" applyFont="1" applyFill="1" applyBorder="1" applyAlignment="1">
      <alignment vertical="center" wrapText="1"/>
    </xf>
    <xf numFmtId="0" fontId="14" fillId="7" borderId="13"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14" xfId="0" applyFont="1" applyFill="1" applyBorder="1" applyAlignment="1">
      <alignment vertical="center" wrapText="1"/>
    </xf>
    <xf numFmtId="0" fontId="0" fillId="0" borderId="0" xfId="0" applyFill="1" applyAlignment="1">
      <alignment horizontal="center"/>
    </xf>
    <xf numFmtId="0" fontId="21" fillId="0" borderId="12" xfId="0" applyFont="1" applyFill="1" applyBorder="1" applyAlignment="1">
      <alignment horizontal="center" vertical="center" wrapText="1"/>
    </xf>
    <xf numFmtId="0" fontId="22" fillId="7" borderId="1" xfId="0" applyFont="1" applyFill="1" applyBorder="1" applyAlignment="1">
      <alignment vertical="center" wrapText="1"/>
    </xf>
    <xf numFmtId="0" fontId="22" fillId="7" borderId="10" xfId="0" applyFont="1" applyFill="1" applyBorder="1" applyAlignment="1">
      <alignment vertical="center" wrapText="1"/>
    </xf>
    <xf numFmtId="0" fontId="20" fillId="7" borderId="13" xfId="0" applyFont="1" applyFill="1" applyBorder="1" applyAlignment="1">
      <alignment horizontal="center" vertical="center" wrapText="1"/>
    </xf>
    <xf numFmtId="0" fontId="20" fillId="7" borderId="4"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20" fillId="7" borderId="14" xfId="0" applyFont="1" applyFill="1" applyBorder="1" applyAlignment="1">
      <alignment vertical="center" wrapText="1"/>
    </xf>
    <xf numFmtId="10" fontId="22" fillId="0" borderId="0" xfId="0" applyNumberFormat="1" applyFont="1" applyFill="1" applyAlignment="1">
      <alignment horizontal="center"/>
    </xf>
    <xf numFmtId="0" fontId="25" fillId="0" borderId="0" xfId="0" applyFont="1" applyAlignment="1">
      <alignment horizontal="center"/>
    </xf>
    <xf numFmtId="0" fontId="24" fillId="0" borderId="0" xfId="0" applyFont="1" applyFill="1" applyAlignment="1">
      <alignment horizontal="center"/>
    </xf>
    <xf numFmtId="0" fontId="22" fillId="4" borderId="0" xfId="0" applyFont="1" applyFill="1" applyAlignment="1">
      <alignment horizontal="center"/>
    </xf>
    <xf numFmtId="0" fontId="22" fillId="0" borderId="0" xfId="0" applyFont="1" applyAlignment="1">
      <alignment horizontal="center"/>
    </xf>
    <xf numFmtId="0" fontId="30" fillId="0" borderId="0" xfId="0" applyFont="1"/>
    <xf numFmtId="0" fontId="67" fillId="0" borderId="0" xfId="0" applyFont="1" applyAlignment="1">
      <alignment horizontal="right"/>
    </xf>
    <xf numFmtId="0" fontId="67" fillId="0" borderId="0" xfId="0" applyFont="1"/>
    <xf numFmtId="0" fontId="68" fillId="0" borderId="0" xfId="0" applyFont="1"/>
    <xf numFmtId="0" fontId="69" fillId="0" borderId="0" xfId="0" applyFont="1"/>
    <xf numFmtId="0" fontId="70" fillId="0" borderId="0" xfId="0" applyFont="1"/>
    <xf numFmtId="0" fontId="48" fillId="0" borderId="0" xfId="0" applyFont="1" applyAlignment="1">
      <alignment horizontal="left" vertical="center"/>
    </xf>
    <xf numFmtId="0" fontId="45" fillId="0" borderId="0" xfId="0" applyFont="1" applyAlignment="1">
      <alignment horizontal="left" vertical="center"/>
    </xf>
    <xf numFmtId="0" fontId="20" fillId="0" borderId="0" xfId="0" applyFont="1" applyAlignment="1">
      <alignment horizontal="left" vertical="center"/>
    </xf>
    <xf numFmtId="0" fontId="20" fillId="0" borderId="0" xfId="0" applyFont="1" applyFill="1" applyAlignment="1">
      <alignment horizontal="left" vertical="center"/>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ny 2 2" xfId="9" xr:uid="{00000000-0005-0000-0000-000005000000}"/>
  </cellStyles>
  <dxfs count="0"/>
  <tableStyles count="0" defaultTableStyle="TableStyleMedium9" defaultPivotStyle="PivotStyleMedium7"/>
  <colors>
    <mruColors>
      <color rgb="FFFF89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4.0/"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1</xdr:col>
      <xdr:colOff>1117600</xdr:colOff>
      <xdr:row>34</xdr:row>
      <xdr:rowOff>393700</xdr:rowOff>
    </xdr:to>
    <xdr:pic>
      <xdr:nvPicPr>
        <xdr:cNvPr id="2" name="Picture 2" descr="Creative Commons License">
          <a:hlinkClick xmlns:r="http://schemas.openxmlformats.org/officeDocument/2006/relationships" r:id="rId1"/>
          <a:extLst>
            <a:ext uri="{FF2B5EF4-FFF2-40B4-BE49-F238E27FC236}">
              <a16:creationId xmlns:a16="http://schemas.microsoft.com/office/drawing/2014/main" id="{EEB63176-9153-4F84-B124-6734C8288F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6769100"/>
          <a:ext cx="1117600" cy="39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7"/>
  <sheetViews>
    <sheetView showGridLines="0" topLeftCell="A25" workbookViewId="0">
      <selection activeCell="B15" sqref="B15"/>
    </sheetView>
  </sheetViews>
  <sheetFormatPr baseColWidth="10" defaultColWidth="8" defaultRowHeight="13"/>
  <cols>
    <col min="1" max="1" width="7.5" style="121" customWidth="1"/>
    <col min="2" max="2" width="85.6640625" style="121" customWidth="1"/>
    <col min="3" max="16384" width="8" style="121"/>
  </cols>
  <sheetData>
    <row r="1" spans="1:19" ht="15">
      <c r="B1" s="122" t="s">
        <v>156</v>
      </c>
    </row>
    <row r="2" spans="1:19" ht="15">
      <c r="B2" s="123"/>
    </row>
    <row r="3" spans="1:19" ht="15">
      <c r="B3" s="124" t="s">
        <v>171</v>
      </c>
    </row>
    <row r="4" spans="1:19" ht="15">
      <c r="B4" s="125" t="s">
        <v>251</v>
      </c>
    </row>
    <row r="5" spans="1:19" ht="15">
      <c r="B5" s="125" t="s">
        <v>172</v>
      </c>
    </row>
    <row r="6" spans="1:19" ht="15">
      <c r="B6" s="125"/>
    </row>
    <row r="7" spans="1:19">
      <c r="A7" s="126"/>
    </row>
    <row r="8" spans="1:19" ht="16">
      <c r="B8" s="173" t="s">
        <v>157</v>
      </c>
      <c r="C8" s="173"/>
      <c r="D8" s="173"/>
      <c r="E8" s="173"/>
      <c r="F8" s="173"/>
      <c r="O8" s="172"/>
      <c r="P8" s="172"/>
      <c r="Q8" s="172"/>
      <c r="R8" s="172"/>
      <c r="S8" s="172"/>
    </row>
    <row r="9" spans="1:19" ht="16">
      <c r="B9" s="143" t="s">
        <v>173</v>
      </c>
      <c r="C9" s="128"/>
      <c r="D9" s="128"/>
      <c r="E9" s="128"/>
      <c r="F9" s="128"/>
      <c r="O9" s="172"/>
      <c r="P9" s="172"/>
      <c r="Q9" s="172"/>
      <c r="R9" s="172"/>
      <c r="S9" s="172"/>
    </row>
    <row r="10" spans="1:19" ht="16">
      <c r="B10" s="127" t="s">
        <v>174</v>
      </c>
      <c r="C10" s="128"/>
      <c r="D10" s="128"/>
      <c r="E10" s="128"/>
      <c r="F10" s="128"/>
      <c r="O10" s="129"/>
      <c r="P10" s="129"/>
      <c r="Q10" s="129"/>
      <c r="R10" s="129"/>
      <c r="S10" s="129"/>
    </row>
    <row r="11" spans="1:19" ht="16">
      <c r="B11" s="130" t="s">
        <v>158</v>
      </c>
      <c r="C11" s="128"/>
      <c r="D11" s="128"/>
      <c r="E11" s="128"/>
      <c r="F11" s="128"/>
      <c r="O11" s="172"/>
      <c r="P11" s="172"/>
      <c r="Q11" s="172"/>
      <c r="R11" s="172"/>
      <c r="S11" s="172"/>
    </row>
    <row r="12" spans="1:19" ht="16">
      <c r="B12" s="127" t="s">
        <v>159</v>
      </c>
      <c r="C12" s="131"/>
      <c r="D12" s="131"/>
      <c r="E12" s="131"/>
      <c r="F12" s="131"/>
      <c r="O12" s="172"/>
      <c r="P12" s="172"/>
      <c r="Q12" s="172"/>
      <c r="R12" s="172"/>
      <c r="S12" s="172"/>
    </row>
    <row r="13" spans="1:19" ht="16">
      <c r="B13" s="127" t="s">
        <v>175</v>
      </c>
      <c r="C13" s="131"/>
      <c r="D13" s="131"/>
      <c r="E13" s="131"/>
      <c r="F13" s="131"/>
      <c r="O13" s="129"/>
      <c r="P13" s="129"/>
      <c r="Q13" s="129"/>
      <c r="R13" s="129"/>
      <c r="S13" s="129"/>
    </row>
    <row r="14" spans="1:19" ht="16">
      <c r="B14" s="130" t="s">
        <v>160</v>
      </c>
      <c r="C14" s="131"/>
      <c r="D14" s="131"/>
      <c r="E14" s="131"/>
      <c r="F14" s="131"/>
      <c r="O14" s="129"/>
      <c r="P14" s="129"/>
      <c r="Q14" s="129"/>
      <c r="R14" s="129"/>
      <c r="S14" s="129"/>
    </row>
    <row r="15" spans="1:19" ht="16">
      <c r="B15" s="127" t="s">
        <v>161</v>
      </c>
      <c r="C15" s="131"/>
      <c r="D15" s="131"/>
      <c r="E15" s="131"/>
      <c r="F15" s="131"/>
      <c r="O15" s="129"/>
      <c r="P15" s="129"/>
      <c r="Q15" s="129"/>
      <c r="R15" s="129"/>
      <c r="S15" s="129"/>
    </row>
    <row r="16" spans="1:19" ht="16">
      <c r="B16" s="127" t="s">
        <v>162</v>
      </c>
      <c r="C16" s="128"/>
      <c r="D16" s="128"/>
      <c r="E16" s="128"/>
      <c r="F16" s="128"/>
      <c r="O16" s="132"/>
      <c r="P16" s="132"/>
      <c r="Q16" s="132"/>
      <c r="R16" s="132"/>
      <c r="S16" s="132"/>
    </row>
    <row r="17" spans="2:19" ht="16">
      <c r="B17" s="127"/>
      <c r="C17" s="128"/>
      <c r="D17" s="128"/>
      <c r="E17" s="128"/>
      <c r="F17" s="128"/>
      <c r="O17" s="132"/>
      <c r="P17" s="132"/>
      <c r="Q17" s="132"/>
      <c r="R17" s="132"/>
      <c r="S17" s="132"/>
    </row>
    <row r="18" spans="2:19" ht="16">
      <c r="B18" s="125" t="s">
        <v>163</v>
      </c>
      <c r="C18" s="128"/>
      <c r="D18" s="128"/>
      <c r="E18" s="128"/>
      <c r="F18" s="128"/>
      <c r="O18" s="132"/>
      <c r="P18" s="132"/>
      <c r="Q18" s="132"/>
      <c r="R18" s="132"/>
      <c r="S18" s="132"/>
    </row>
    <row r="19" spans="2:19" ht="16">
      <c r="B19" s="127"/>
      <c r="C19" s="128"/>
      <c r="D19" s="128"/>
      <c r="E19" s="128"/>
      <c r="F19" s="128"/>
      <c r="O19" s="132"/>
      <c r="P19" s="132"/>
      <c r="Q19" s="132"/>
      <c r="R19" s="132"/>
      <c r="S19" s="132"/>
    </row>
    <row r="20" spans="2:19" ht="16">
      <c r="B20" s="127"/>
      <c r="C20" s="128"/>
      <c r="D20" s="128"/>
      <c r="E20" s="128"/>
      <c r="F20" s="128"/>
      <c r="O20" s="132"/>
      <c r="P20" s="132"/>
      <c r="Q20" s="132"/>
      <c r="R20" s="132"/>
      <c r="S20" s="132"/>
    </row>
    <row r="21" spans="2:19" ht="48">
      <c r="B21" s="133" t="s">
        <v>164</v>
      </c>
      <c r="C21" s="128"/>
      <c r="D21" s="128"/>
      <c r="E21" s="128"/>
      <c r="F21" s="128"/>
      <c r="O21" s="132"/>
      <c r="P21" s="132"/>
      <c r="Q21" s="132"/>
      <c r="R21" s="132"/>
      <c r="S21" s="132"/>
    </row>
    <row r="22" spans="2:19" ht="32">
      <c r="B22" s="134" t="s">
        <v>165</v>
      </c>
      <c r="C22" s="131"/>
      <c r="D22" s="131"/>
      <c r="E22" s="131"/>
      <c r="F22" s="131"/>
      <c r="O22" s="135"/>
      <c r="P22" s="132"/>
      <c r="Q22" s="132"/>
      <c r="R22" s="132"/>
      <c r="S22" s="132"/>
    </row>
    <row r="23" spans="2:19" ht="16" customHeight="1">
      <c r="B23" s="136" t="s">
        <v>166</v>
      </c>
      <c r="C23" s="137"/>
      <c r="D23" s="137"/>
      <c r="E23" s="137"/>
      <c r="F23" s="137"/>
      <c r="O23" s="135"/>
      <c r="P23" s="132"/>
      <c r="Q23" s="132"/>
      <c r="R23" s="132"/>
      <c r="S23" s="132"/>
    </row>
    <row r="24" spans="2:19" ht="17" customHeight="1">
      <c r="B24" s="138" t="s">
        <v>167</v>
      </c>
      <c r="C24" s="137"/>
      <c r="D24" s="137"/>
      <c r="E24" s="137"/>
      <c r="F24" s="137"/>
      <c r="O24" s="172"/>
      <c r="P24" s="172"/>
      <c r="Q24" s="172"/>
      <c r="R24" s="172"/>
      <c r="S24" s="172"/>
    </row>
    <row r="25" spans="2:19" ht="15">
      <c r="B25" s="136"/>
      <c r="C25" s="137"/>
      <c r="D25" s="137"/>
      <c r="E25" s="137"/>
      <c r="F25" s="137"/>
    </row>
    <row r="26" spans="2:19" ht="15">
      <c r="B26" s="139" t="s">
        <v>168</v>
      </c>
      <c r="C26" s="137"/>
      <c r="D26" s="137"/>
      <c r="E26" s="137"/>
      <c r="F26" s="137"/>
    </row>
    <row r="27" spans="2:19" ht="15">
      <c r="B27" s="137" t="s">
        <v>65</v>
      </c>
      <c r="C27" s="137"/>
      <c r="D27" s="137"/>
      <c r="E27" s="137"/>
      <c r="F27" s="137"/>
    </row>
    <row r="28" spans="2:19" ht="15">
      <c r="B28" s="137" t="s">
        <v>131</v>
      </c>
      <c r="C28" s="137"/>
      <c r="D28" s="137"/>
      <c r="E28" s="137"/>
      <c r="F28" s="137"/>
    </row>
    <row r="29" spans="2:19" ht="15">
      <c r="B29" s="137" t="s">
        <v>141</v>
      </c>
      <c r="C29" s="137"/>
      <c r="D29" s="137"/>
      <c r="E29" s="137"/>
      <c r="F29" s="137"/>
    </row>
    <row r="30" spans="2:19" ht="15">
      <c r="B30" s="137" t="s">
        <v>169</v>
      </c>
      <c r="C30" s="137"/>
      <c r="D30" s="137"/>
      <c r="E30" s="137"/>
      <c r="F30" s="137"/>
    </row>
    <row r="31" spans="2:19" ht="15">
      <c r="B31" s="137" t="s">
        <v>140</v>
      </c>
    </row>
    <row r="32" spans="2:19" ht="15">
      <c r="B32" s="137" t="s">
        <v>132</v>
      </c>
    </row>
    <row r="35" spans="2:2" ht="36" customHeight="1">
      <c r="B35" s="140"/>
    </row>
    <row r="36" spans="2:2" ht="42">
      <c r="B36" s="141" t="s">
        <v>170</v>
      </c>
    </row>
    <row r="37" spans="2:2">
      <c r="B37" s="142"/>
    </row>
  </sheetData>
  <mergeCells count="6">
    <mergeCell ref="O24:S24"/>
    <mergeCell ref="B8:F8"/>
    <mergeCell ref="O8:S8"/>
    <mergeCell ref="O9:S9"/>
    <mergeCell ref="O11:S11"/>
    <mergeCell ref="O12:S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38"/>
  <sheetViews>
    <sheetView workbookViewId="0">
      <selection sqref="A1:B1"/>
    </sheetView>
  </sheetViews>
  <sheetFormatPr baseColWidth="10" defaultColWidth="10.6640625" defaultRowHeight="16"/>
  <cols>
    <col min="1" max="1" width="10.83203125" style="37"/>
    <col min="2" max="2" width="18" customWidth="1"/>
    <col min="3" max="3" width="13" customWidth="1"/>
    <col min="7" max="7" width="10.83203125" customWidth="1"/>
    <col min="10" max="10" width="14.1640625" customWidth="1"/>
    <col min="11" max="11" width="10.83203125" style="2"/>
    <col min="29" max="29" width="11.83203125" customWidth="1"/>
  </cols>
  <sheetData>
    <row r="1" spans="1:50" ht="66" customHeight="1">
      <c r="A1" s="175" t="s">
        <v>65</v>
      </c>
      <c r="B1" s="175"/>
      <c r="C1" s="111"/>
      <c r="D1" s="111"/>
      <c r="E1" s="111"/>
      <c r="F1" s="111"/>
      <c r="G1" s="111"/>
      <c r="H1" s="111"/>
      <c r="I1" s="111"/>
      <c r="J1" s="111"/>
      <c r="K1" s="8"/>
      <c r="L1" s="50" t="s">
        <v>123</v>
      </c>
      <c r="M1" s="47" t="s">
        <v>90</v>
      </c>
    </row>
    <row r="2" spans="1:50">
      <c r="A2" s="174" t="s">
        <v>130</v>
      </c>
      <c r="B2" s="174" t="s">
        <v>129</v>
      </c>
      <c r="C2" s="112" t="s">
        <v>2</v>
      </c>
      <c r="D2" s="113" t="s">
        <v>4</v>
      </c>
      <c r="E2" s="113" t="s">
        <v>5</v>
      </c>
      <c r="F2" s="113" t="s">
        <v>11</v>
      </c>
      <c r="G2" s="113" t="s">
        <v>6</v>
      </c>
      <c r="H2" s="113" t="s">
        <v>8</v>
      </c>
      <c r="I2" s="113" t="s">
        <v>15</v>
      </c>
      <c r="J2" s="112" t="s">
        <v>3</v>
      </c>
      <c r="K2" s="8"/>
      <c r="L2" s="1">
        <v>1</v>
      </c>
      <c r="M2" s="1">
        <v>2</v>
      </c>
      <c r="N2" s="1">
        <v>3</v>
      </c>
      <c r="O2" s="1">
        <v>4</v>
      </c>
      <c r="P2" s="1">
        <v>5</v>
      </c>
      <c r="Q2" s="1">
        <v>6</v>
      </c>
      <c r="R2" s="1">
        <v>7</v>
      </c>
      <c r="S2" s="1">
        <v>8</v>
      </c>
      <c r="T2" s="1">
        <v>9</v>
      </c>
      <c r="U2" s="1">
        <v>10</v>
      </c>
      <c r="V2" s="1">
        <v>11</v>
      </c>
      <c r="W2" s="1">
        <v>12</v>
      </c>
      <c r="X2" s="1">
        <v>13</v>
      </c>
      <c r="Y2" s="1">
        <v>14</v>
      </c>
      <c r="Z2" s="1">
        <v>15</v>
      </c>
      <c r="AA2" s="1">
        <v>16</v>
      </c>
      <c r="AB2" s="108">
        <v>17</v>
      </c>
      <c r="AC2" s="106">
        <v>18</v>
      </c>
      <c r="AD2" s="107" t="s">
        <v>153</v>
      </c>
    </row>
    <row r="3" spans="1:50" s="9" customFormat="1" ht="136">
      <c r="A3" s="174"/>
      <c r="B3" s="174"/>
      <c r="C3" s="114" t="s">
        <v>0</v>
      </c>
      <c r="D3" s="115" t="s">
        <v>12</v>
      </c>
      <c r="E3" s="115" t="s">
        <v>7</v>
      </c>
      <c r="F3" s="115" t="s">
        <v>13</v>
      </c>
      <c r="G3" s="115" t="s">
        <v>9</v>
      </c>
      <c r="H3" s="115" t="s">
        <v>10</v>
      </c>
      <c r="I3" s="115" t="s">
        <v>14</v>
      </c>
      <c r="J3" s="114" t="s">
        <v>1</v>
      </c>
      <c r="K3" s="10"/>
      <c r="L3" s="38" t="s">
        <v>49</v>
      </c>
      <c r="M3" s="39" t="s">
        <v>16</v>
      </c>
      <c r="N3" s="39" t="s">
        <v>17</v>
      </c>
      <c r="O3" s="39" t="s">
        <v>18</v>
      </c>
      <c r="P3" s="39" t="s">
        <v>26</v>
      </c>
      <c r="Q3" s="39" t="s">
        <v>27</v>
      </c>
      <c r="R3" s="39" t="s">
        <v>28</v>
      </c>
      <c r="S3" s="39" t="s">
        <v>42</v>
      </c>
      <c r="T3" s="39" t="s">
        <v>43</v>
      </c>
      <c r="U3" s="39" t="s">
        <v>44</v>
      </c>
      <c r="V3" s="39" t="s">
        <v>45</v>
      </c>
      <c r="W3" s="39" t="s">
        <v>46</v>
      </c>
      <c r="X3" s="39" t="s">
        <v>47</v>
      </c>
      <c r="Y3" s="39" t="s">
        <v>48</v>
      </c>
      <c r="Z3" s="39" t="s">
        <v>107</v>
      </c>
      <c r="AA3" s="39" t="s">
        <v>108</v>
      </c>
      <c r="AB3" s="109" t="s">
        <v>154</v>
      </c>
      <c r="AC3" s="39" t="s">
        <v>122</v>
      </c>
      <c r="AD3" s="39" t="s">
        <v>106</v>
      </c>
    </row>
    <row r="4" spans="1:50">
      <c r="A4" s="116">
        <v>5</v>
      </c>
      <c r="B4" s="117" t="s">
        <v>109</v>
      </c>
      <c r="C4" s="118">
        <f>ROUND(AVERAGE(D4,E4,F4,G4,H4,I4),3)</f>
        <v>0.505</v>
      </c>
      <c r="D4" s="119">
        <f>ROUND(SUM(M4/L4,N4/L4*0.5)-(O4/L4),3)</f>
        <v>0.154</v>
      </c>
      <c r="E4" s="119">
        <f>P4</f>
        <v>0.48599999999999999</v>
      </c>
      <c r="F4" s="120">
        <f>ROUND(AVERAGE(Q4,R4),3)</f>
        <v>0.73899999999999999</v>
      </c>
      <c r="G4" s="119">
        <f>ROUND(SUM(T4/S4,U4/S4*0.5)-(V4/S4),3)</f>
        <v>0.5</v>
      </c>
      <c r="H4" s="119">
        <f>W4</f>
        <v>0.502</v>
      </c>
      <c r="I4" s="120">
        <f>ROUND(AVERAGE(X4,Y4),3)</f>
        <v>0.64900000000000002</v>
      </c>
      <c r="J4" s="118">
        <f>ROUND(AVERAGE(AB4,AC4),3)</f>
        <v>1.4950000000000001</v>
      </c>
      <c r="K4" s="8"/>
      <c r="L4" s="6">
        <f>'H2 data input'!C6</f>
        <v>13</v>
      </c>
      <c r="M4" s="6">
        <f>'H2 data input'!C7</f>
        <v>3</v>
      </c>
      <c r="N4" s="6">
        <f>'H2 data input'!C8</f>
        <v>6</v>
      </c>
      <c r="O4" s="6">
        <f>'H2 data input'!C9</f>
        <v>4</v>
      </c>
      <c r="P4" s="7">
        <f>'H2 data input'!C10</f>
        <v>0.48599999999999999</v>
      </c>
      <c r="Q4" s="7">
        <f>'H2 data input'!C11</f>
        <v>0.66400000000000003</v>
      </c>
      <c r="R4" s="7">
        <f>'H2 data input'!C12</f>
        <v>0.81399999999999995</v>
      </c>
      <c r="S4" s="6">
        <f>'H2 data input'!C13</f>
        <v>12</v>
      </c>
      <c r="T4" s="6">
        <f>'H2 data input'!C14</f>
        <v>6</v>
      </c>
      <c r="U4" s="6">
        <f>'H2 data input'!C15</f>
        <v>4</v>
      </c>
      <c r="V4" s="6">
        <f>'H2 data input'!C16</f>
        <v>2</v>
      </c>
      <c r="W4" s="7">
        <f>'H2 data input'!C17</f>
        <v>0.502</v>
      </c>
      <c r="X4" s="7">
        <f>'H2 data input'!C18</f>
        <v>0.46100000000000002</v>
      </c>
      <c r="Y4" s="7">
        <f>'H2 data input'!C19</f>
        <v>0.83699999999999997</v>
      </c>
      <c r="Z4" s="31">
        <f>'H3 data input'!C4</f>
        <v>4.0000000000000001E-3</v>
      </c>
      <c r="AA4" s="31">
        <f>'H3 data input'!C5</f>
        <v>0.99399999999999999</v>
      </c>
      <c r="AB4" s="110">
        <f>IF(Z4&gt;AA4,(Z4-AA4),(AA4-Z4))</f>
        <v>0.99</v>
      </c>
      <c r="AC4" s="6">
        <f>'H3 data input'!C11</f>
        <v>2</v>
      </c>
      <c r="AD4" s="7">
        <f>'H3 data input'!C6</f>
        <v>1.232</v>
      </c>
    </row>
    <row r="5" spans="1:50">
      <c r="A5" s="36"/>
      <c r="B5" s="3"/>
      <c r="C5" s="52"/>
      <c r="D5" s="3"/>
      <c r="E5" s="3"/>
      <c r="F5" s="3"/>
      <c r="G5" s="40"/>
      <c r="H5" s="40"/>
      <c r="I5" s="40"/>
      <c r="J5" s="3"/>
      <c r="K5" s="41"/>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row>
    <row r="6" spans="1:50">
      <c r="A6" s="36"/>
      <c r="B6" s="3"/>
      <c r="C6" s="3"/>
      <c r="D6" s="3"/>
      <c r="E6" s="3"/>
      <c r="F6" s="3"/>
      <c r="G6" s="40"/>
      <c r="H6" s="40"/>
      <c r="I6" s="40"/>
      <c r="J6" s="3"/>
      <c r="K6" s="41"/>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row>
    <row r="7" spans="1:50">
      <c r="A7" s="36"/>
      <c r="B7" s="3"/>
      <c r="C7" s="3"/>
      <c r="D7" s="3"/>
      <c r="E7" s="3"/>
      <c r="F7" s="3"/>
      <c r="G7" s="40"/>
      <c r="H7" s="40"/>
      <c r="I7" s="40"/>
      <c r="J7" s="3"/>
      <c r="K7" s="41"/>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row>
    <row r="8" spans="1:50">
      <c r="A8" s="43"/>
      <c r="B8" s="40"/>
      <c r="C8" s="40"/>
      <c r="D8" s="40"/>
      <c r="E8" s="40"/>
      <c r="F8" s="40"/>
      <c r="G8" s="40"/>
      <c r="H8" s="40"/>
      <c r="I8" s="40"/>
      <c r="J8" s="40"/>
      <c r="K8" s="41"/>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row>
    <row r="9" spans="1:50">
      <c r="A9" s="43"/>
      <c r="B9" s="40"/>
      <c r="C9" s="40"/>
      <c r="D9" s="40"/>
      <c r="E9" s="40"/>
      <c r="F9" s="40"/>
      <c r="G9" s="40"/>
      <c r="H9" s="40"/>
      <c r="I9" s="40"/>
      <c r="J9" s="40"/>
      <c r="K9" s="41"/>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row>
    <row r="10" spans="1:50">
      <c r="A10" s="43"/>
      <c r="B10" s="40"/>
      <c r="C10" s="40"/>
      <c r="D10" s="40"/>
      <c r="E10" s="40"/>
      <c r="F10" s="40"/>
      <c r="G10" s="40"/>
      <c r="H10" s="40"/>
      <c r="I10" s="40"/>
      <c r="J10" s="40"/>
      <c r="K10" s="41"/>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row>
    <row r="11" spans="1:50">
      <c r="A11" s="43"/>
      <c r="B11" s="40"/>
      <c r="C11" s="40"/>
      <c r="D11" s="40"/>
      <c r="E11" s="40"/>
      <c r="F11" s="40"/>
      <c r="G11" s="40"/>
      <c r="H11" s="40"/>
      <c r="I11" s="40"/>
      <c r="J11" s="40"/>
      <c r="K11" s="41"/>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row>
    <row r="12" spans="1:50">
      <c r="A12" s="43"/>
      <c r="B12" s="40"/>
      <c r="C12" s="40"/>
      <c r="D12" s="40"/>
      <c r="E12" s="40"/>
      <c r="F12" s="40"/>
      <c r="G12" s="40"/>
      <c r="H12" s="40"/>
      <c r="I12" s="40"/>
      <c r="J12" s="40"/>
      <c r="K12" s="41"/>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row>
    <row r="13" spans="1:50">
      <c r="A13" s="43"/>
      <c r="B13" s="40"/>
      <c r="C13" s="40"/>
      <c r="D13" s="40"/>
      <c r="E13" s="40"/>
      <c r="F13" s="40"/>
      <c r="G13" s="40"/>
      <c r="H13" s="40"/>
      <c r="I13" s="40"/>
      <c r="J13" s="40"/>
      <c r="K13" s="41"/>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row>
    <row r="14" spans="1:50">
      <c r="A14" s="43"/>
      <c r="B14" s="40"/>
      <c r="C14" s="40"/>
      <c r="D14" s="40"/>
      <c r="E14" s="40"/>
      <c r="F14" s="40"/>
      <c r="G14" s="40"/>
      <c r="H14" s="40"/>
      <c r="I14" s="40"/>
      <c r="J14" s="40"/>
      <c r="K14" s="41"/>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row>
    <row r="15" spans="1:50">
      <c r="A15" s="43"/>
      <c r="B15" s="40"/>
      <c r="C15" s="40"/>
      <c r="D15" s="40"/>
      <c r="E15" s="40"/>
      <c r="F15" s="40"/>
      <c r="G15" s="40"/>
      <c r="H15" s="40"/>
      <c r="I15" s="40"/>
      <c r="J15" s="40"/>
      <c r="K15" s="41"/>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row>
    <row r="16" spans="1:50">
      <c r="A16" s="42"/>
      <c r="B16" s="40"/>
      <c r="C16" s="40"/>
      <c r="D16" s="40"/>
      <c r="E16" s="40"/>
      <c r="F16" s="40"/>
      <c r="G16" s="40"/>
      <c r="H16" s="40"/>
      <c r="I16" s="40"/>
      <c r="J16" s="40"/>
      <c r="K16" s="41"/>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row>
    <row r="17" spans="1:50">
      <c r="A17" s="42"/>
      <c r="B17" s="40"/>
      <c r="C17" s="40"/>
      <c r="D17" s="40"/>
      <c r="E17" s="40"/>
      <c r="F17" s="40"/>
      <c r="G17" s="40"/>
      <c r="H17" s="40"/>
      <c r="I17" s="40"/>
      <c r="J17" s="40"/>
      <c r="K17" s="41"/>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row>
    <row r="18" spans="1:50">
      <c r="A18" s="42"/>
      <c r="B18" s="40"/>
      <c r="C18" s="40"/>
      <c r="D18" s="40"/>
      <c r="E18" s="40"/>
      <c r="F18" s="40"/>
      <c r="G18" s="40"/>
      <c r="H18" s="40"/>
      <c r="I18" s="40"/>
      <c r="J18" s="40"/>
      <c r="K18" s="41"/>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row>
    <row r="19" spans="1:50">
      <c r="K19" s="8"/>
    </row>
    <row r="20" spans="1:50">
      <c r="K20" s="8"/>
    </row>
    <row r="21" spans="1:50">
      <c r="K21" s="8"/>
    </row>
    <row r="22" spans="1:50">
      <c r="K22" s="8"/>
    </row>
    <row r="23" spans="1:50">
      <c r="K23" s="8"/>
    </row>
    <row r="24" spans="1:50">
      <c r="K24" s="8"/>
    </row>
    <row r="25" spans="1:50">
      <c r="K25" s="8"/>
    </row>
    <row r="26" spans="1:50">
      <c r="K26" s="8"/>
    </row>
    <row r="27" spans="1:50">
      <c r="K27" s="8"/>
    </row>
    <row r="28" spans="1:50">
      <c r="K28" s="8"/>
    </row>
    <row r="29" spans="1:50">
      <c r="K29" s="8"/>
    </row>
    <row r="30" spans="1:50">
      <c r="K30" s="8"/>
    </row>
    <row r="31" spans="1:50">
      <c r="K31" s="8"/>
    </row>
    <row r="32" spans="1:50">
      <c r="K32" s="8"/>
    </row>
    <row r="33" spans="11:11">
      <c r="K33" s="8"/>
    </row>
    <row r="34" spans="11:11">
      <c r="K34" s="8"/>
    </row>
    <row r="35" spans="11:11">
      <c r="K35" s="8"/>
    </row>
    <row r="36" spans="11:11">
      <c r="K36" s="8"/>
    </row>
    <row r="37" spans="11:11">
      <c r="K37" s="8"/>
    </row>
    <row r="38" spans="11:11">
      <c r="K38" s="8"/>
    </row>
  </sheetData>
  <mergeCells count="3">
    <mergeCell ref="B2:B3"/>
    <mergeCell ref="A2:A3"/>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I98"/>
  <sheetViews>
    <sheetView tabSelected="1" workbookViewId="0">
      <selection activeCell="C80" sqref="C80"/>
    </sheetView>
  </sheetViews>
  <sheetFormatPr baseColWidth="10" defaultColWidth="10.6640625" defaultRowHeight="15"/>
  <cols>
    <col min="1" max="1" width="21" style="156" customWidth="1"/>
    <col min="2" max="2" width="57.33203125" style="54" customWidth="1"/>
    <col min="3" max="16384" width="10.6640625" style="54"/>
  </cols>
  <sheetData>
    <row r="3" spans="1:9">
      <c r="A3" s="74" t="s">
        <v>131</v>
      </c>
      <c r="H3" s="155" t="s">
        <v>60</v>
      </c>
    </row>
    <row r="4" spans="1:9">
      <c r="H4" s="60" t="s">
        <v>29</v>
      </c>
      <c r="I4" s="54" t="s">
        <v>32</v>
      </c>
    </row>
    <row r="5" spans="1:9">
      <c r="A5" s="59" t="s">
        <v>41</v>
      </c>
      <c r="H5" s="60" t="s">
        <v>30</v>
      </c>
      <c r="I5" s="54" t="s">
        <v>33</v>
      </c>
    </row>
    <row r="6" spans="1:9">
      <c r="A6" s="156" t="s">
        <v>19</v>
      </c>
      <c r="B6" s="54" t="s">
        <v>200</v>
      </c>
      <c r="C6" s="58">
        <v>13</v>
      </c>
      <c r="H6" s="60" t="s">
        <v>31</v>
      </c>
      <c r="I6" s="54" t="s">
        <v>63</v>
      </c>
    </row>
    <row r="7" spans="1:9">
      <c r="A7" s="156" t="s">
        <v>20</v>
      </c>
      <c r="B7" s="54" t="s">
        <v>16</v>
      </c>
      <c r="C7" s="58">
        <v>3</v>
      </c>
      <c r="H7" s="58"/>
      <c r="I7" s="54" t="s">
        <v>61</v>
      </c>
    </row>
    <row r="8" spans="1:9">
      <c r="A8" s="156" t="s">
        <v>21</v>
      </c>
      <c r="B8" s="54" t="s">
        <v>17</v>
      </c>
      <c r="C8" s="58">
        <v>6</v>
      </c>
      <c r="H8" s="67"/>
      <c r="I8" s="54" t="s">
        <v>62</v>
      </c>
    </row>
    <row r="9" spans="1:9">
      <c r="A9" s="156" t="s">
        <v>22</v>
      </c>
      <c r="B9" s="54" t="s">
        <v>18</v>
      </c>
      <c r="C9" s="58">
        <v>4</v>
      </c>
    </row>
    <row r="10" spans="1:9">
      <c r="A10" s="156" t="s">
        <v>23</v>
      </c>
      <c r="B10" s="54" t="s">
        <v>201</v>
      </c>
      <c r="C10" s="67">
        <v>0.48599999999999999</v>
      </c>
    </row>
    <row r="11" spans="1:9">
      <c r="A11" s="156" t="s">
        <v>24</v>
      </c>
      <c r="B11" s="54" t="s">
        <v>202</v>
      </c>
      <c r="C11" s="67">
        <v>0.66400000000000003</v>
      </c>
    </row>
    <row r="12" spans="1:9">
      <c r="A12" s="156" t="s">
        <v>25</v>
      </c>
      <c r="B12" s="54" t="s">
        <v>203</v>
      </c>
      <c r="C12" s="67">
        <v>0.81399999999999995</v>
      </c>
    </row>
    <row r="13" spans="1:9">
      <c r="A13" s="156" t="s">
        <v>34</v>
      </c>
      <c r="B13" s="54" t="s">
        <v>204</v>
      </c>
      <c r="C13" s="58">
        <v>12</v>
      </c>
    </row>
    <row r="14" spans="1:9">
      <c r="A14" s="156" t="s">
        <v>35</v>
      </c>
      <c r="B14" s="54" t="s">
        <v>43</v>
      </c>
      <c r="C14" s="58">
        <v>6</v>
      </c>
    </row>
    <row r="15" spans="1:9">
      <c r="A15" s="156" t="s">
        <v>36</v>
      </c>
      <c r="B15" s="54" t="s">
        <v>44</v>
      </c>
      <c r="C15" s="58">
        <v>4</v>
      </c>
    </row>
    <row r="16" spans="1:9">
      <c r="A16" s="156" t="s">
        <v>37</v>
      </c>
      <c r="B16" s="54" t="s">
        <v>45</v>
      </c>
      <c r="C16" s="58">
        <v>2</v>
      </c>
    </row>
    <row r="17" spans="1:3">
      <c r="A17" s="156" t="s">
        <v>38</v>
      </c>
      <c r="B17" s="54" t="s">
        <v>205</v>
      </c>
      <c r="C17" s="67">
        <v>0.502</v>
      </c>
    </row>
    <row r="18" spans="1:3">
      <c r="A18" s="156" t="s">
        <v>39</v>
      </c>
      <c r="B18" s="54" t="s">
        <v>206</v>
      </c>
      <c r="C18" s="67">
        <v>0.46100000000000002</v>
      </c>
    </row>
    <row r="19" spans="1:3">
      <c r="A19" s="156" t="s">
        <v>40</v>
      </c>
      <c r="B19" s="54" t="s">
        <v>207</v>
      </c>
      <c r="C19" s="67">
        <v>0.83699999999999997</v>
      </c>
    </row>
    <row r="21" spans="1:3">
      <c r="B21" s="144" t="s">
        <v>176</v>
      </c>
    </row>
    <row r="22" spans="1:3">
      <c r="B22" s="144"/>
    </row>
    <row r="23" spans="1:3">
      <c r="B23" s="145" t="s">
        <v>177</v>
      </c>
    </row>
    <row r="24" spans="1:3">
      <c r="B24" s="146" t="s">
        <v>178</v>
      </c>
    </row>
    <row r="25" spans="1:3">
      <c r="B25" s="146" t="s">
        <v>179</v>
      </c>
    </row>
    <row r="26" spans="1:3">
      <c r="B26" s="146"/>
    </row>
    <row r="27" spans="1:3">
      <c r="B27" s="146"/>
    </row>
    <row r="28" spans="1:3" s="198" customFormat="1">
      <c r="A28" s="197"/>
      <c r="B28" s="199" t="s">
        <v>253</v>
      </c>
    </row>
    <row r="29" spans="1:3" s="198" customFormat="1">
      <c r="A29" s="197"/>
      <c r="B29" s="201" t="s">
        <v>254</v>
      </c>
    </row>
    <row r="30" spans="1:3" s="198" customFormat="1">
      <c r="A30" s="197"/>
      <c r="B30" s="201" t="s">
        <v>255</v>
      </c>
    </row>
    <row r="31" spans="1:3" s="198" customFormat="1">
      <c r="A31" s="197"/>
      <c r="B31" s="201" t="s">
        <v>280</v>
      </c>
    </row>
    <row r="32" spans="1:3" s="198" customFormat="1">
      <c r="A32" s="197"/>
      <c r="B32" s="201" t="s">
        <v>281</v>
      </c>
    </row>
    <row r="33" spans="1:2" s="198" customFormat="1">
      <c r="A33" s="197"/>
      <c r="B33" s="201" t="s">
        <v>282</v>
      </c>
    </row>
    <row r="34" spans="1:2" s="198" customFormat="1">
      <c r="A34" s="197"/>
      <c r="B34" s="201" t="s">
        <v>283</v>
      </c>
    </row>
    <row r="35" spans="1:2" s="198" customFormat="1">
      <c r="A35" s="197"/>
      <c r="B35" s="201" t="s">
        <v>284</v>
      </c>
    </row>
    <row r="36" spans="1:2" s="198" customFormat="1">
      <c r="A36" s="197"/>
      <c r="B36" s="201" t="s">
        <v>285</v>
      </c>
    </row>
    <row r="37" spans="1:2" s="198" customFormat="1">
      <c r="A37" s="197"/>
    </row>
    <row r="38" spans="1:2" s="198" customFormat="1">
      <c r="A38" s="197"/>
      <c r="B38" s="199" t="s">
        <v>252</v>
      </c>
    </row>
    <row r="39" spans="1:2" s="198" customFormat="1">
      <c r="A39" s="197"/>
      <c r="B39" s="200" t="s">
        <v>257</v>
      </c>
    </row>
    <row r="40" spans="1:2" s="198" customFormat="1">
      <c r="A40" s="197"/>
      <c r="B40" s="201" t="s">
        <v>258</v>
      </c>
    </row>
    <row r="41" spans="1:2" s="198" customFormat="1">
      <c r="A41" s="197"/>
      <c r="B41" s="201" t="s">
        <v>259</v>
      </c>
    </row>
    <row r="42" spans="1:2" s="198" customFormat="1">
      <c r="A42" s="197"/>
      <c r="B42" s="201" t="s">
        <v>260</v>
      </c>
    </row>
    <row r="43" spans="1:2" s="198" customFormat="1">
      <c r="A43" s="197"/>
      <c r="B43" s="201" t="s">
        <v>261</v>
      </c>
    </row>
    <row r="44" spans="1:2" s="198" customFormat="1">
      <c r="A44" s="197"/>
      <c r="B44" s="201" t="s">
        <v>262</v>
      </c>
    </row>
    <row r="45" spans="1:2" s="198" customFormat="1">
      <c r="A45" s="197"/>
      <c r="B45" s="201" t="s">
        <v>263</v>
      </c>
    </row>
    <row r="46" spans="1:2" s="198" customFormat="1">
      <c r="A46" s="197"/>
      <c r="B46" s="201" t="s">
        <v>264</v>
      </c>
    </row>
    <row r="47" spans="1:2" s="198" customFormat="1">
      <c r="A47" s="197"/>
      <c r="B47" s="201" t="s">
        <v>265</v>
      </c>
    </row>
    <row r="48" spans="1:2" s="198" customFormat="1">
      <c r="A48" s="197"/>
      <c r="B48" s="201" t="s">
        <v>266</v>
      </c>
    </row>
    <row r="49" spans="1:2" s="198" customFormat="1">
      <c r="A49" s="197"/>
      <c r="B49" s="201" t="s">
        <v>267</v>
      </c>
    </row>
    <row r="50" spans="1:2" s="198" customFormat="1">
      <c r="A50" s="197"/>
      <c r="B50" s="201" t="s">
        <v>268</v>
      </c>
    </row>
    <row r="51" spans="1:2" s="198" customFormat="1">
      <c r="A51" s="197"/>
      <c r="B51" s="201" t="s">
        <v>269</v>
      </c>
    </row>
    <row r="52" spans="1:2" s="198" customFormat="1">
      <c r="A52" s="197"/>
      <c r="B52" s="201" t="s">
        <v>270</v>
      </c>
    </row>
    <row r="53" spans="1:2" s="198" customFormat="1">
      <c r="A53" s="197"/>
      <c r="B53" s="201" t="s">
        <v>271</v>
      </c>
    </row>
    <row r="54" spans="1:2" s="198" customFormat="1">
      <c r="A54" s="197"/>
      <c r="B54" s="201" t="s">
        <v>272</v>
      </c>
    </row>
    <row r="55" spans="1:2" s="198" customFormat="1">
      <c r="A55" s="197"/>
      <c r="B55" s="201" t="s">
        <v>273</v>
      </c>
    </row>
    <row r="56" spans="1:2" s="198" customFormat="1">
      <c r="A56" s="197"/>
      <c r="B56" s="201" t="s">
        <v>274</v>
      </c>
    </row>
    <row r="57" spans="1:2" s="198" customFormat="1">
      <c r="A57" s="197"/>
      <c r="B57" s="201" t="s">
        <v>275</v>
      </c>
    </row>
    <row r="58" spans="1:2" s="198" customFormat="1">
      <c r="A58" s="197"/>
      <c r="B58" s="201" t="s">
        <v>276</v>
      </c>
    </row>
    <row r="59" spans="1:2" s="198" customFormat="1">
      <c r="A59" s="197"/>
      <c r="B59" s="201" t="s">
        <v>277</v>
      </c>
    </row>
    <row r="60" spans="1:2" s="198" customFormat="1">
      <c r="A60" s="197"/>
      <c r="B60" s="201" t="s">
        <v>278</v>
      </c>
    </row>
    <row r="61" spans="1:2" s="198" customFormat="1">
      <c r="A61" s="197"/>
      <c r="B61" s="201" t="s">
        <v>279</v>
      </c>
    </row>
    <row r="62" spans="1:2" s="198" customFormat="1">
      <c r="A62" s="197"/>
    </row>
    <row r="63" spans="1:2" s="198" customFormat="1">
      <c r="A63" s="197"/>
      <c r="B63" s="199" t="s">
        <v>256</v>
      </c>
    </row>
    <row r="64" spans="1:2" s="198" customFormat="1">
      <c r="A64" s="197"/>
      <c r="B64" s="201" t="s">
        <v>286</v>
      </c>
    </row>
    <row r="65" spans="1:2" s="198" customFormat="1">
      <c r="A65" s="197"/>
      <c r="B65" s="200" t="s">
        <v>287</v>
      </c>
    </row>
    <row r="66" spans="1:2" s="198" customFormat="1">
      <c r="A66" s="197"/>
      <c r="B66" s="200" t="s">
        <v>288</v>
      </c>
    </row>
    <row r="67" spans="1:2" s="198" customFormat="1">
      <c r="A67" s="197"/>
      <c r="B67" s="200" t="s">
        <v>289</v>
      </c>
    </row>
    <row r="68" spans="1:2" s="198" customFormat="1">
      <c r="A68" s="197"/>
      <c r="B68" s="201" t="s">
        <v>290</v>
      </c>
    </row>
    <row r="69" spans="1:2" s="198" customFormat="1">
      <c r="A69" s="197"/>
      <c r="B69" s="201" t="s">
        <v>291</v>
      </c>
    </row>
    <row r="70" spans="1:2" s="198" customFormat="1">
      <c r="A70" s="197"/>
      <c r="B70" s="200" t="s">
        <v>292</v>
      </c>
    </row>
    <row r="71" spans="1:2" s="198" customFormat="1">
      <c r="A71" s="197"/>
      <c r="B71" s="200" t="s">
        <v>293</v>
      </c>
    </row>
    <row r="72" spans="1:2" s="198" customFormat="1">
      <c r="A72" s="197"/>
      <c r="B72" s="200" t="s">
        <v>294</v>
      </c>
    </row>
    <row r="73" spans="1:2" s="198" customFormat="1">
      <c r="A73" s="197"/>
      <c r="B73" s="200" t="s">
        <v>295</v>
      </c>
    </row>
    <row r="74" spans="1:2" s="198" customFormat="1">
      <c r="A74" s="197"/>
      <c r="B74" s="200"/>
    </row>
    <row r="76" spans="1:2">
      <c r="B76" s="144" t="s">
        <v>180</v>
      </c>
    </row>
    <row r="77" spans="1:2">
      <c r="B77" s="144"/>
    </row>
    <row r="78" spans="1:2" ht="16">
      <c r="B78" s="152" t="s">
        <v>181</v>
      </c>
    </row>
    <row r="79" spans="1:2">
      <c r="B79" s="147" t="s">
        <v>182</v>
      </c>
    </row>
    <row r="80" spans="1:2">
      <c r="B80" s="147" t="s">
        <v>183</v>
      </c>
    </row>
    <row r="81" spans="2:2">
      <c r="B81" s="148" t="s">
        <v>184</v>
      </c>
    </row>
    <row r="82" spans="2:2">
      <c r="B82" s="148" t="s">
        <v>185</v>
      </c>
    </row>
    <row r="83" spans="2:2">
      <c r="B83" s="148" t="s">
        <v>186</v>
      </c>
    </row>
    <row r="84" spans="2:2">
      <c r="B84" s="148" t="s">
        <v>187</v>
      </c>
    </row>
    <row r="85" spans="2:2">
      <c r="B85" s="148" t="s">
        <v>188</v>
      </c>
    </row>
    <row r="86" spans="2:2">
      <c r="B86" s="149"/>
    </row>
    <row r="87" spans="2:2" ht="16">
      <c r="B87" s="157" t="s">
        <v>189</v>
      </c>
    </row>
    <row r="88" spans="2:2">
      <c r="B88" s="150" t="s">
        <v>190</v>
      </c>
    </row>
    <row r="89" spans="2:2">
      <c r="B89" s="151"/>
    </row>
    <row r="90" spans="2:2" ht="16">
      <c r="B90" s="152" t="s">
        <v>191</v>
      </c>
    </row>
    <row r="91" spans="2:2">
      <c r="B91" s="153" t="s">
        <v>192</v>
      </c>
    </row>
    <row r="92" spans="2:2">
      <c r="B92" s="153" t="s">
        <v>193</v>
      </c>
    </row>
    <row r="93" spans="2:2">
      <c r="B93" s="146" t="s">
        <v>194</v>
      </c>
    </row>
    <row r="94" spans="2:2">
      <c r="B94" s="153" t="s">
        <v>195</v>
      </c>
    </row>
    <row r="95" spans="2:2">
      <c r="B95" s="153" t="s">
        <v>196</v>
      </c>
    </row>
    <row r="96" spans="2:2">
      <c r="B96" s="153" t="s">
        <v>197</v>
      </c>
    </row>
    <row r="97" spans="2:2" ht="17">
      <c r="B97" s="153" t="s">
        <v>198</v>
      </c>
    </row>
    <row r="98" spans="2:2">
      <c r="B98" s="154"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41"/>
  <sheetViews>
    <sheetView workbookViewId="0">
      <selection activeCell="D21" sqref="D21"/>
    </sheetView>
  </sheetViews>
  <sheetFormatPr baseColWidth="10" defaultColWidth="10.6640625" defaultRowHeight="16"/>
  <cols>
    <col min="2" max="2" width="51.83203125" customWidth="1"/>
    <col min="3" max="3" width="12" customWidth="1"/>
    <col min="5" max="5" width="12.33203125" customWidth="1"/>
    <col min="6" max="6" width="15" customWidth="1"/>
  </cols>
  <sheetData>
    <row r="1" spans="2:12">
      <c r="B1" s="55" t="s">
        <v>141</v>
      </c>
    </row>
    <row r="3" spans="2:12">
      <c r="B3" s="86" t="s">
        <v>142</v>
      </c>
    </row>
    <row r="4" spans="2:12">
      <c r="B4" s="88" t="s">
        <v>120</v>
      </c>
    </row>
    <row r="6" spans="2:12">
      <c r="C6" s="183"/>
      <c r="D6" s="183"/>
      <c r="E6" s="183"/>
      <c r="G6" s="32"/>
      <c r="H6" s="33"/>
      <c r="I6" s="33" t="s">
        <v>52</v>
      </c>
      <c r="L6" s="1" t="s">
        <v>121</v>
      </c>
    </row>
    <row r="7" spans="2:12">
      <c r="B7" s="161" t="s">
        <v>112</v>
      </c>
      <c r="C7" s="162" t="s">
        <v>114</v>
      </c>
      <c r="D7" s="162" t="s">
        <v>115</v>
      </c>
      <c r="E7" s="162" t="s">
        <v>109</v>
      </c>
      <c r="F7" s="163" t="s">
        <v>110</v>
      </c>
      <c r="G7" s="12"/>
      <c r="H7" s="12"/>
      <c r="I7" s="12"/>
    </row>
    <row r="8" spans="2:12">
      <c r="B8" s="171" t="s">
        <v>208</v>
      </c>
      <c r="C8" s="159">
        <v>2.9899999999999999E-2</v>
      </c>
      <c r="D8" s="159">
        <v>4.2099999999999999E-2</v>
      </c>
      <c r="E8" s="159">
        <v>0.1618</v>
      </c>
      <c r="F8" s="164" t="s">
        <v>111</v>
      </c>
      <c r="G8" s="12"/>
      <c r="H8" s="12"/>
      <c r="I8" s="40" t="s">
        <v>221</v>
      </c>
      <c r="K8" t="s">
        <v>53</v>
      </c>
      <c r="L8" s="6" t="s">
        <v>19</v>
      </c>
    </row>
    <row r="9" spans="2:12">
      <c r="B9" s="171" t="s">
        <v>209</v>
      </c>
      <c r="C9" s="159">
        <v>2.98E-2</v>
      </c>
      <c r="D9" s="159">
        <v>8.2000000000000003E-2</v>
      </c>
      <c r="E9" s="160">
        <v>0</v>
      </c>
      <c r="F9" s="164" t="s">
        <v>50</v>
      </c>
      <c r="G9" s="12"/>
      <c r="H9" s="12"/>
      <c r="I9" s="40" t="s">
        <v>222</v>
      </c>
      <c r="K9" t="s">
        <v>53</v>
      </c>
      <c r="L9" s="6" t="s">
        <v>20</v>
      </c>
    </row>
    <row r="10" spans="2:12">
      <c r="B10" s="171" t="s">
        <v>210</v>
      </c>
      <c r="C10" s="159">
        <v>1.43E-2</v>
      </c>
      <c r="D10" s="159">
        <v>0.2157</v>
      </c>
      <c r="E10" s="159">
        <v>0.1618</v>
      </c>
      <c r="F10" s="164" t="s">
        <v>111</v>
      </c>
      <c r="G10" s="12"/>
      <c r="H10" s="12"/>
      <c r="I10" s="40" t="s">
        <v>223</v>
      </c>
      <c r="K10" t="s">
        <v>53</v>
      </c>
      <c r="L10" s="6" t="s">
        <v>21</v>
      </c>
    </row>
    <row r="11" spans="2:12">
      <c r="B11" s="171" t="s">
        <v>211</v>
      </c>
      <c r="C11" s="159">
        <v>0.25009999999999999</v>
      </c>
      <c r="D11" s="160">
        <v>0</v>
      </c>
      <c r="E11" s="160">
        <v>0</v>
      </c>
      <c r="F11" s="164" t="s">
        <v>51</v>
      </c>
      <c r="G11" s="12"/>
      <c r="H11" s="12"/>
      <c r="I11" s="40" t="s">
        <v>224</v>
      </c>
      <c r="K11" t="s">
        <v>53</v>
      </c>
      <c r="L11" s="6" t="s">
        <v>22</v>
      </c>
    </row>
    <row r="12" spans="2:12">
      <c r="B12" s="171" t="s">
        <v>212</v>
      </c>
      <c r="C12" s="160">
        <v>0</v>
      </c>
      <c r="D12" s="159">
        <v>4.3299999999999998E-2</v>
      </c>
      <c r="E12" s="160">
        <v>0</v>
      </c>
      <c r="F12" s="164" t="s">
        <v>51</v>
      </c>
      <c r="G12" s="12"/>
      <c r="H12" s="12"/>
      <c r="I12" s="12"/>
    </row>
    <row r="13" spans="2:12">
      <c r="B13" s="171" t="s">
        <v>213</v>
      </c>
      <c r="C13" s="159">
        <v>0.1348</v>
      </c>
      <c r="D13" s="159">
        <v>0.1116</v>
      </c>
      <c r="E13" s="160">
        <v>0</v>
      </c>
      <c r="F13" s="164" t="s">
        <v>50</v>
      </c>
      <c r="G13" s="12"/>
      <c r="H13" s="12"/>
      <c r="I13" s="12"/>
    </row>
    <row r="14" spans="2:12">
      <c r="B14" s="171" t="s">
        <v>214</v>
      </c>
      <c r="C14" s="159">
        <v>1.7399999999999999E-2</v>
      </c>
      <c r="D14" s="160">
        <v>0</v>
      </c>
      <c r="E14" s="160">
        <v>0</v>
      </c>
      <c r="F14" s="164" t="s">
        <v>51</v>
      </c>
      <c r="G14" s="12"/>
      <c r="H14" s="12"/>
      <c r="I14" s="12"/>
    </row>
    <row r="15" spans="2:12">
      <c r="B15" s="171" t="s">
        <v>215</v>
      </c>
      <c r="C15" s="160">
        <v>0</v>
      </c>
      <c r="D15" s="159">
        <v>2.7300000000000001E-2</v>
      </c>
      <c r="E15" s="160">
        <v>0</v>
      </c>
      <c r="F15" s="164" t="s">
        <v>51</v>
      </c>
      <c r="G15" s="12"/>
      <c r="H15" s="12"/>
      <c r="I15" s="12"/>
    </row>
    <row r="16" spans="2:12">
      <c r="B16" s="171" t="s">
        <v>216</v>
      </c>
      <c r="C16" s="159">
        <v>7.7600000000000002E-2</v>
      </c>
      <c r="D16" s="159">
        <v>8.6300000000000002E-2</v>
      </c>
      <c r="E16" s="160">
        <v>0</v>
      </c>
      <c r="F16" s="164" t="s">
        <v>50</v>
      </c>
      <c r="G16" s="12"/>
      <c r="H16" s="12"/>
      <c r="I16" s="12"/>
    </row>
    <row r="17" spans="2:12">
      <c r="B17" s="171" t="s">
        <v>217</v>
      </c>
      <c r="C17" s="159">
        <v>9.7999999999999997E-3</v>
      </c>
      <c r="D17" s="159">
        <v>3.9800000000000002E-2</v>
      </c>
      <c r="E17" s="160">
        <v>0</v>
      </c>
      <c r="F17" s="164" t="s">
        <v>50</v>
      </c>
      <c r="G17" s="12"/>
      <c r="H17" s="12"/>
      <c r="I17" s="12"/>
    </row>
    <row r="18" spans="2:12">
      <c r="B18" s="171" t="s">
        <v>218</v>
      </c>
      <c r="C18" s="159">
        <v>0.34110000000000001</v>
      </c>
      <c r="D18" s="159">
        <v>0.28160000000000002</v>
      </c>
      <c r="E18" s="159">
        <v>0.6774</v>
      </c>
      <c r="F18" s="164" t="s">
        <v>111</v>
      </c>
      <c r="G18" s="12"/>
      <c r="H18" s="12"/>
      <c r="I18" s="12"/>
    </row>
    <row r="19" spans="2:12">
      <c r="B19" s="171" t="s">
        <v>219</v>
      </c>
      <c r="C19" s="159">
        <v>8.3699999999999997E-2</v>
      </c>
      <c r="D19" s="159">
        <v>4.1700000000000001E-2</v>
      </c>
      <c r="E19" s="160">
        <v>0</v>
      </c>
      <c r="F19" s="164" t="s">
        <v>50</v>
      </c>
      <c r="G19" s="12"/>
      <c r="H19" s="12"/>
      <c r="I19" s="12"/>
    </row>
    <row r="20" spans="2:12">
      <c r="B20" s="171" t="s">
        <v>220</v>
      </c>
      <c r="C20" s="159">
        <v>1.15E-2</v>
      </c>
      <c r="D20" s="159">
        <v>2.86E-2</v>
      </c>
      <c r="E20" s="160">
        <v>0</v>
      </c>
      <c r="F20" s="164" t="s">
        <v>50</v>
      </c>
      <c r="G20" s="12"/>
      <c r="H20" s="12"/>
      <c r="I20" s="12"/>
    </row>
    <row r="21" spans="2:12">
      <c r="B21" s="158"/>
      <c r="C21" s="158"/>
      <c r="D21" s="158"/>
      <c r="E21" s="158"/>
      <c r="F21" s="111"/>
    </row>
    <row r="22" spans="2:12">
      <c r="B22" s="11"/>
      <c r="E22" s="11"/>
    </row>
    <row r="23" spans="2:12">
      <c r="B23" s="87" t="s">
        <v>143</v>
      </c>
    </row>
    <row r="24" spans="2:12">
      <c r="B24" s="89" t="s">
        <v>144</v>
      </c>
      <c r="C24" s="2"/>
      <c r="D24" s="2"/>
      <c r="E24" s="2"/>
      <c r="F24" s="2"/>
      <c r="G24" s="2"/>
    </row>
    <row r="25" spans="2:12" ht="17" thickBot="1">
      <c r="C25" s="176" t="s">
        <v>54</v>
      </c>
      <c r="D25" s="176"/>
      <c r="E25" s="176"/>
      <c r="F25" s="176"/>
      <c r="G25" s="2"/>
    </row>
    <row r="26" spans="2:12" ht="20" customHeight="1" thickTop="1" thickBot="1">
      <c r="C26" s="177"/>
      <c r="D26" s="179" t="s">
        <v>55</v>
      </c>
      <c r="E26" s="180"/>
      <c r="F26" s="181"/>
      <c r="I26" s="33" t="s">
        <v>52</v>
      </c>
      <c r="L26" s="1" t="s">
        <v>121</v>
      </c>
    </row>
    <row r="27" spans="2:12" ht="19" customHeight="1" thickBot="1">
      <c r="C27" s="178"/>
      <c r="D27" s="13" t="s">
        <v>114</v>
      </c>
      <c r="E27" s="14" t="s">
        <v>115</v>
      </c>
      <c r="F27" s="15" t="s">
        <v>116</v>
      </c>
      <c r="J27" s="12"/>
    </row>
    <row r="28" spans="2:12" ht="18" thickTop="1">
      <c r="C28" s="16" t="s">
        <v>114</v>
      </c>
      <c r="D28" s="17">
        <v>1</v>
      </c>
      <c r="E28" s="17">
        <v>0.48599999999999999</v>
      </c>
      <c r="F28" s="25">
        <v>0.66400000000000003</v>
      </c>
      <c r="I28" s="23" t="s">
        <v>57</v>
      </c>
      <c r="J28" s="24">
        <v>0.48599999999999999</v>
      </c>
      <c r="K28" t="s">
        <v>53</v>
      </c>
      <c r="L28" s="7" t="s">
        <v>23</v>
      </c>
    </row>
    <row r="29" spans="2:12" ht="17">
      <c r="C29" s="18" t="s">
        <v>115</v>
      </c>
      <c r="D29" s="22">
        <v>0.48599999999999999</v>
      </c>
      <c r="E29" s="17">
        <v>1</v>
      </c>
      <c r="F29" s="28">
        <v>0.81399999999999995</v>
      </c>
      <c r="I29" s="26" t="s">
        <v>58</v>
      </c>
      <c r="J29" s="27">
        <v>0.66400000000000003</v>
      </c>
      <c r="K29" t="s">
        <v>53</v>
      </c>
      <c r="L29" s="7" t="s">
        <v>24</v>
      </c>
    </row>
    <row r="30" spans="2:12" ht="19" customHeight="1" thickBot="1">
      <c r="C30" s="19" t="s">
        <v>116</v>
      </c>
      <c r="D30" s="20">
        <v>0.66400000000000003</v>
      </c>
      <c r="E30" s="20">
        <v>0.81399999999999995</v>
      </c>
      <c r="F30" s="21">
        <v>1</v>
      </c>
      <c r="I30" s="29" t="s">
        <v>59</v>
      </c>
      <c r="J30" s="30">
        <v>0.81399999999999995</v>
      </c>
      <c r="K30" t="s">
        <v>53</v>
      </c>
      <c r="L30" s="7" t="s">
        <v>25</v>
      </c>
    </row>
    <row r="31" spans="2:12" ht="17" thickTop="1">
      <c r="C31" s="182" t="s">
        <v>56</v>
      </c>
      <c r="D31" s="182"/>
      <c r="E31" s="182"/>
      <c r="F31" s="182"/>
    </row>
    <row r="32" spans="2:12">
      <c r="I32" s="12"/>
      <c r="K32" s="2"/>
      <c r="L32" s="2"/>
    </row>
    <row r="35" spans="3:6">
      <c r="C35" s="4"/>
    </row>
    <row r="36" spans="3:6">
      <c r="C36" s="48"/>
      <c r="D36" s="3"/>
    </row>
    <row r="37" spans="3:6">
      <c r="C37" s="3"/>
      <c r="D37" s="3"/>
      <c r="E37" s="3"/>
    </row>
    <row r="38" spans="3:6">
      <c r="C38" s="3"/>
      <c r="D38" s="3"/>
      <c r="E38" s="3"/>
      <c r="F38" s="3"/>
    </row>
    <row r="39" spans="3:6">
      <c r="C39" s="3"/>
      <c r="D39" s="3"/>
      <c r="E39" s="3"/>
      <c r="F39" s="3"/>
    </row>
    <row r="40" spans="3:6">
      <c r="C40" s="3"/>
      <c r="D40" s="3"/>
      <c r="E40" s="3"/>
      <c r="F40" s="3"/>
    </row>
    <row r="41" spans="3:6">
      <c r="C41" s="3"/>
    </row>
  </sheetData>
  <mergeCells count="5">
    <mergeCell ref="C25:F25"/>
    <mergeCell ref="C26:C27"/>
    <mergeCell ref="D26:F26"/>
    <mergeCell ref="C31:F31"/>
    <mergeCell ref="C6:E6"/>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38"/>
  <sheetViews>
    <sheetView topLeftCell="A17" workbookViewId="0">
      <selection activeCell="B2" sqref="B2"/>
    </sheetView>
  </sheetViews>
  <sheetFormatPr baseColWidth="10" defaultColWidth="10.6640625" defaultRowHeight="15"/>
  <cols>
    <col min="1" max="1" width="10.6640625" style="54"/>
    <col min="2" max="2" width="35.33203125" style="54" customWidth="1"/>
    <col min="3" max="3" width="13.83203125" style="54" customWidth="1"/>
    <col min="4" max="5" width="10.6640625" style="54"/>
    <col min="6" max="6" width="16" style="54" customWidth="1"/>
    <col min="7" max="7" width="10.6640625" style="54"/>
    <col min="8" max="8" width="22" style="54" customWidth="1"/>
    <col min="9" max="16384" width="10.6640625" style="54"/>
  </cols>
  <sheetData>
    <row r="1" spans="2:12">
      <c r="B1" s="55" t="s">
        <v>169</v>
      </c>
    </row>
    <row r="3" spans="2:12">
      <c r="B3" s="86" t="s">
        <v>145</v>
      </c>
    </row>
    <row r="4" spans="2:12">
      <c r="B4" s="90" t="s">
        <v>120</v>
      </c>
    </row>
    <row r="5" spans="2:12">
      <c r="C5" s="191"/>
      <c r="D5" s="191"/>
      <c r="E5" s="191"/>
      <c r="G5" s="91"/>
      <c r="H5" s="92"/>
      <c r="I5" s="55" t="s">
        <v>52</v>
      </c>
      <c r="L5" s="60" t="s">
        <v>121</v>
      </c>
    </row>
    <row r="6" spans="2:12">
      <c r="B6" s="60" t="s">
        <v>113</v>
      </c>
      <c r="C6" s="166" t="s">
        <v>114</v>
      </c>
      <c r="D6" s="166" t="s">
        <v>115</v>
      </c>
      <c r="E6" s="166" t="s">
        <v>109</v>
      </c>
      <c r="F6" s="93" t="s">
        <v>110</v>
      </c>
      <c r="G6" s="92"/>
      <c r="H6" s="92"/>
    </row>
    <row r="7" spans="2:12">
      <c r="B7" s="165" t="s">
        <v>225</v>
      </c>
      <c r="C7" s="167">
        <v>0.21640000000000001</v>
      </c>
      <c r="D7" s="167">
        <v>0.3468</v>
      </c>
      <c r="E7" s="167">
        <v>0.39839999999999998</v>
      </c>
      <c r="F7" s="68" t="s">
        <v>111</v>
      </c>
      <c r="G7" s="92"/>
      <c r="H7" s="92"/>
      <c r="I7" s="54" t="s">
        <v>147</v>
      </c>
      <c r="K7" s="54" t="s">
        <v>53</v>
      </c>
      <c r="L7" s="58" t="s">
        <v>34</v>
      </c>
    </row>
    <row r="8" spans="2:12">
      <c r="B8" s="165" t="s">
        <v>208</v>
      </c>
      <c r="C8" s="167">
        <v>0.13109999999999999</v>
      </c>
      <c r="D8" s="167">
        <v>3.6799999999999999E-2</v>
      </c>
      <c r="E8" s="167">
        <v>9.7699999999999995E-2</v>
      </c>
      <c r="F8" s="68" t="s">
        <v>111</v>
      </c>
      <c r="I8" s="54" t="s">
        <v>148</v>
      </c>
      <c r="K8" s="54" t="s">
        <v>53</v>
      </c>
      <c r="L8" s="58" t="s">
        <v>35</v>
      </c>
    </row>
    <row r="9" spans="2:12">
      <c r="B9" s="165" t="s">
        <v>226</v>
      </c>
      <c r="C9" s="167">
        <v>7.1499999999999994E-2</v>
      </c>
      <c r="D9" s="167">
        <v>4.87E-2</v>
      </c>
      <c r="E9" s="167">
        <v>0</v>
      </c>
      <c r="F9" s="68" t="s">
        <v>50</v>
      </c>
      <c r="I9" s="54" t="s">
        <v>149</v>
      </c>
      <c r="K9" s="54" t="s">
        <v>53</v>
      </c>
      <c r="L9" s="58" t="s">
        <v>36</v>
      </c>
    </row>
    <row r="10" spans="2:12">
      <c r="B10" s="165" t="s">
        <v>227</v>
      </c>
      <c r="C10" s="167">
        <v>0.11459999999999999</v>
      </c>
      <c r="D10" s="167">
        <v>9.5999999999999992E-3</v>
      </c>
      <c r="E10" s="167">
        <v>0</v>
      </c>
      <c r="F10" s="68" t="s">
        <v>50</v>
      </c>
      <c r="I10" s="54" t="s">
        <v>150</v>
      </c>
      <c r="K10" s="54" t="s">
        <v>53</v>
      </c>
      <c r="L10" s="58" t="s">
        <v>37</v>
      </c>
    </row>
    <row r="11" spans="2:12">
      <c r="B11" s="165" t="s">
        <v>228</v>
      </c>
      <c r="C11" s="167">
        <v>6.2E-2</v>
      </c>
      <c r="D11" s="167">
        <v>0.19500000000000001</v>
      </c>
      <c r="E11" s="167">
        <v>0.4879</v>
      </c>
      <c r="F11" s="68" t="s">
        <v>111</v>
      </c>
    </row>
    <row r="12" spans="2:12">
      <c r="B12" s="165" t="s">
        <v>229</v>
      </c>
      <c r="C12" s="167">
        <v>5.8200000000000002E-2</v>
      </c>
      <c r="D12" s="167">
        <v>4.3299999999999998E-2</v>
      </c>
      <c r="E12" s="167">
        <v>0.01</v>
      </c>
      <c r="F12" s="68" t="s">
        <v>111</v>
      </c>
    </row>
    <row r="13" spans="2:12">
      <c r="B13" s="165" t="s">
        <v>230</v>
      </c>
      <c r="C13" s="167">
        <v>7.0000000000000007E-2</v>
      </c>
      <c r="D13" s="167">
        <v>0.03</v>
      </c>
      <c r="E13" s="167">
        <v>8.8000000000000005E-3</v>
      </c>
      <c r="F13" s="68" t="s">
        <v>111</v>
      </c>
    </row>
    <row r="14" spans="2:12">
      <c r="B14" s="165" t="s">
        <v>231</v>
      </c>
      <c r="C14" s="167">
        <v>7.8799999999999995E-2</v>
      </c>
      <c r="D14" s="167">
        <v>4.1300000000000003E-2</v>
      </c>
      <c r="E14" s="167">
        <v>0</v>
      </c>
      <c r="F14" s="68" t="s">
        <v>50</v>
      </c>
    </row>
    <row r="15" spans="2:12">
      <c r="B15" s="165" t="s">
        <v>232</v>
      </c>
      <c r="C15" s="167">
        <v>8.7499999999999994E-2</v>
      </c>
      <c r="D15" s="167">
        <v>5.11E-2</v>
      </c>
      <c r="E15" s="167">
        <v>0</v>
      </c>
      <c r="F15" s="68" t="s">
        <v>50</v>
      </c>
    </row>
    <row r="16" spans="2:12">
      <c r="B16" s="165" t="s">
        <v>233</v>
      </c>
      <c r="C16" s="167">
        <v>3.9199999999999999E-2</v>
      </c>
      <c r="D16" s="167">
        <v>9.1399999999999995E-2</v>
      </c>
      <c r="E16" s="167">
        <v>7.1999999999999998E-3</v>
      </c>
      <c r="F16" s="68" t="s">
        <v>111</v>
      </c>
    </row>
    <row r="17" spans="2:12">
      <c r="B17" s="165" t="s">
        <v>234</v>
      </c>
      <c r="C17" s="167">
        <v>7.4300000000000005E-2</v>
      </c>
      <c r="D17" s="167">
        <v>0</v>
      </c>
      <c r="E17" s="167">
        <v>0</v>
      </c>
      <c r="F17" s="94" t="s">
        <v>51</v>
      </c>
    </row>
    <row r="18" spans="2:12">
      <c r="B18" s="165" t="s">
        <v>235</v>
      </c>
      <c r="C18" s="167">
        <v>0</v>
      </c>
      <c r="D18" s="167">
        <v>0.10539999999999999</v>
      </c>
      <c r="E18" s="167">
        <v>0</v>
      </c>
      <c r="F18" s="94" t="s">
        <v>51</v>
      </c>
    </row>
    <row r="20" spans="2:12">
      <c r="C20" s="69"/>
      <c r="D20" s="56"/>
    </row>
    <row r="21" spans="2:12">
      <c r="B21" s="87" t="s">
        <v>146</v>
      </c>
    </row>
    <row r="22" spans="2:12">
      <c r="B22" s="95" t="s">
        <v>144</v>
      </c>
      <c r="C22" s="56"/>
      <c r="D22" s="56"/>
      <c r="E22" s="56"/>
      <c r="F22" s="56"/>
    </row>
    <row r="23" spans="2:12" ht="16" thickBot="1">
      <c r="C23" s="184" t="s">
        <v>54</v>
      </c>
      <c r="D23" s="184"/>
      <c r="E23" s="184"/>
      <c r="F23" s="184"/>
    </row>
    <row r="24" spans="2:12" ht="17" customHeight="1" thickTop="1" thickBot="1">
      <c r="C24" s="185"/>
      <c r="D24" s="187" t="s">
        <v>55</v>
      </c>
      <c r="E24" s="188"/>
      <c r="F24" s="189"/>
      <c r="I24" s="55" t="s">
        <v>52</v>
      </c>
      <c r="L24" s="60" t="s">
        <v>121</v>
      </c>
    </row>
    <row r="25" spans="2:12" ht="17" thickBot="1">
      <c r="C25" s="186"/>
      <c r="D25" s="75" t="s">
        <v>114</v>
      </c>
      <c r="E25" s="96" t="s">
        <v>115</v>
      </c>
      <c r="F25" s="76" t="s">
        <v>116</v>
      </c>
      <c r="J25" s="68"/>
    </row>
    <row r="26" spans="2:12" ht="17" thickTop="1">
      <c r="C26" s="78" t="s">
        <v>114</v>
      </c>
      <c r="D26" s="79">
        <v>1</v>
      </c>
      <c r="E26" s="79">
        <v>0.502</v>
      </c>
      <c r="F26" s="80">
        <v>0.46100000000000002</v>
      </c>
      <c r="I26" s="97" t="s">
        <v>57</v>
      </c>
      <c r="J26" s="98">
        <v>0.502</v>
      </c>
      <c r="K26" s="54" t="s">
        <v>53</v>
      </c>
      <c r="L26" s="67" t="s">
        <v>38</v>
      </c>
    </row>
    <row r="27" spans="2:12" ht="16">
      <c r="C27" s="99" t="s">
        <v>115</v>
      </c>
      <c r="D27" s="100">
        <v>0.502</v>
      </c>
      <c r="E27" s="79">
        <v>1</v>
      </c>
      <c r="F27" s="101">
        <v>0.83699999999999997</v>
      </c>
      <c r="I27" s="102" t="s">
        <v>58</v>
      </c>
      <c r="J27" s="103">
        <v>0.46100000000000002</v>
      </c>
      <c r="K27" s="54" t="s">
        <v>53</v>
      </c>
      <c r="L27" s="67" t="s">
        <v>39</v>
      </c>
    </row>
    <row r="28" spans="2:12" ht="17" thickBot="1">
      <c r="C28" s="81" t="s">
        <v>116</v>
      </c>
      <c r="D28" s="82">
        <v>0.46100000000000002</v>
      </c>
      <c r="E28" s="82">
        <v>0.83699999999999997</v>
      </c>
      <c r="F28" s="83">
        <v>1</v>
      </c>
      <c r="I28" s="104" t="s">
        <v>59</v>
      </c>
      <c r="J28" s="105">
        <v>0.83699999999999997</v>
      </c>
      <c r="K28" s="54" t="s">
        <v>53</v>
      </c>
      <c r="L28" s="67" t="s">
        <v>40</v>
      </c>
    </row>
    <row r="29" spans="2:12" ht="16" thickTop="1">
      <c r="C29" s="190" t="s">
        <v>56</v>
      </c>
      <c r="D29" s="190"/>
      <c r="E29" s="190"/>
      <c r="F29" s="190"/>
    </row>
    <row r="38" spans="3:3">
      <c r="C38" s="60"/>
    </row>
  </sheetData>
  <mergeCells count="5">
    <mergeCell ref="C23:F23"/>
    <mergeCell ref="C24:C25"/>
    <mergeCell ref="D24:F24"/>
    <mergeCell ref="C29:F29"/>
    <mergeCell ref="C5:E5"/>
  </mergeCell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78"/>
  <sheetViews>
    <sheetView workbookViewId="0">
      <selection activeCell="D45" sqref="D45"/>
    </sheetView>
  </sheetViews>
  <sheetFormatPr baseColWidth="10" defaultColWidth="10.6640625" defaultRowHeight="16"/>
  <cols>
    <col min="1" max="1" width="26.33203125" customWidth="1"/>
    <col min="2" max="2" width="32.83203125" customWidth="1"/>
  </cols>
  <sheetData>
    <row r="1" spans="1:8">
      <c r="A1" s="33" t="s">
        <v>140</v>
      </c>
      <c r="G1" s="44"/>
      <c r="H1" s="35"/>
    </row>
    <row r="2" spans="1:8">
      <c r="G2" s="45"/>
      <c r="H2" s="35"/>
    </row>
    <row r="3" spans="1:8">
      <c r="A3" s="34" t="s">
        <v>125</v>
      </c>
      <c r="B3" s="35"/>
      <c r="C3" s="35"/>
      <c r="G3" s="45"/>
      <c r="H3" s="35"/>
    </row>
    <row r="4" spans="1:8">
      <c r="A4" s="5" t="s">
        <v>64</v>
      </c>
      <c r="B4" t="s">
        <v>107</v>
      </c>
      <c r="C4" s="31">
        <v>4.0000000000000001E-3</v>
      </c>
    </row>
    <row r="5" spans="1:8">
      <c r="A5" s="5" t="s">
        <v>67</v>
      </c>
      <c r="B5" t="s">
        <v>108</v>
      </c>
      <c r="C5" s="31">
        <v>0.99399999999999999</v>
      </c>
    </row>
    <row r="6" spans="1:8">
      <c r="A6" s="5" t="s">
        <v>155</v>
      </c>
      <c r="B6" t="s">
        <v>128</v>
      </c>
      <c r="C6" s="7">
        <v>1.232</v>
      </c>
    </row>
    <row r="7" spans="1:8">
      <c r="A7" s="46"/>
      <c r="B7" s="2"/>
      <c r="C7" s="2"/>
      <c r="D7" s="2"/>
    </row>
    <row r="8" spans="1:8">
      <c r="A8" s="46"/>
      <c r="B8" s="2"/>
      <c r="C8" s="2"/>
      <c r="D8" s="2"/>
    </row>
    <row r="9" spans="1:8">
      <c r="A9" s="51" t="s">
        <v>124</v>
      </c>
      <c r="B9" s="2"/>
      <c r="C9" s="2"/>
      <c r="D9" s="2"/>
    </row>
    <row r="10" spans="1:8">
      <c r="A10" s="46"/>
      <c r="B10" s="2"/>
      <c r="C10" s="2"/>
      <c r="D10" s="2"/>
    </row>
    <row r="11" spans="1:8">
      <c r="A11" s="5" t="s">
        <v>126</v>
      </c>
      <c r="B11" t="s">
        <v>122</v>
      </c>
      <c r="C11" s="6">
        <v>2</v>
      </c>
    </row>
    <row r="13" spans="1:8">
      <c r="B13" s="144" t="s">
        <v>176</v>
      </c>
    </row>
    <row r="14" spans="1:8">
      <c r="B14" s="144"/>
    </row>
    <row r="15" spans="1:8">
      <c r="B15" s="170" t="s">
        <v>250</v>
      </c>
    </row>
    <row r="16" spans="1:8">
      <c r="B16" s="170"/>
    </row>
    <row r="17" spans="2:2">
      <c r="B17" s="170"/>
    </row>
    <row r="18" spans="2:2">
      <c r="B18" s="202" t="s">
        <v>316</v>
      </c>
    </row>
    <row r="19" spans="2:2">
      <c r="B19" s="202" t="s">
        <v>317</v>
      </c>
    </row>
    <row r="20" spans="2:2">
      <c r="B20" s="203" t="s">
        <v>318</v>
      </c>
    </row>
    <row r="21" spans="2:2">
      <c r="B21" s="202" t="s">
        <v>319</v>
      </c>
    </row>
    <row r="22" spans="2:2">
      <c r="B22" s="204" t="s">
        <v>320</v>
      </c>
    </row>
    <row r="23" spans="2:2">
      <c r="B23" s="150" t="s">
        <v>321</v>
      </c>
    </row>
    <row r="24" spans="2:2">
      <c r="B24" s="54"/>
    </row>
    <row r="25" spans="2:2">
      <c r="B25" s="49" t="s">
        <v>322</v>
      </c>
    </row>
    <row r="26" spans="2:2">
      <c r="B26" s="49" t="s">
        <v>323</v>
      </c>
    </row>
    <row r="27" spans="2:2">
      <c r="B27" s="49" t="s">
        <v>324</v>
      </c>
    </row>
    <row r="28" spans="2:2">
      <c r="B28" s="49" t="s">
        <v>325</v>
      </c>
    </row>
    <row r="29" spans="2:2">
      <c r="B29" s="49" t="s">
        <v>326</v>
      </c>
    </row>
    <row r="30" spans="2:2">
      <c r="B30" s="49" t="s">
        <v>298</v>
      </c>
    </row>
    <row r="31" spans="2:2">
      <c r="B31" s="49" t="s">
        <v>299</v>
      </c>
    </row>
    <row r="32" spans="2:2">
      <c r="B32" s="49" t="s">
        <v>296</v>
      </c>
    </row>
    <row r="33" spans="2:2">
      <c r="B33" s="49" t="s">
        <v>300</v>
      </c>
    </row>
    <row r="34" spans="2:2">
      <c r="B34" s="49" t="s">
        <v>297</v>
      </c>
    </row>
    <row r="35" spans="2:2">
      <c r="B35" s="49" t="s">
        <v>301</v>
      </c>
    </row>
    <row r="36" spans="2:2">
      <c r="B36" s="49" t="s">
        <v>302</v>
      </c>
    </row>
    <row r="37" spans="2:2">
      <c r="B37" s="49" t="s">
        <v>303</v>
      </c>
    </row>
    <row r="38" spans="2:2">
      <c r="B38" s="49" t="s">
        <v>327</v>
      </c>
    </row>
    <row r="39" spans="2:2">
      <c r="B39" s="49" t="s">
        <v>304</v>
      </c>
    </row>
    <row r="40" spans="2:2">
      <c r="B40" s="49" t="s">
        <v>305</v>
      </c>
    </row>
    <row r="41" spans="2:2">
      <c r="B41" s="49" t="s">
        <v>306</v>
      </c>
    </row>
    <row r="42" spans="2:2">
      <c r="B42" s="196" t="s">
        <v>328</v>
      </c>
    </row>
    <row r="43" spans="2:2">
      <c r="B43" s="196" t="s">
        <v>307</v>
      </c>
    </row>
    <row r="44" spans="2:2">
      <c r="B44" s="49" t="s">
        <v>329</v>
      </c>
    </row>
    <row r="45" spans="2:2">
      <c r="B45" s="49" t="s">
        <v>330</v>
      </c>
    </row>
    <row r="46" spans="2:2">
      <c r="B46" s="205" t="s">
        <v>331</v>
      </c>
    </row>
    <row r="47" spans="2:2">
      <c r="B47" s="49" t="s">
        <v>332</v>
      </c>
    </row>
    <row r="48" spans="2:2">
      <c r="B48" s="49" t="s">
        <v>308</v>
      </c>
    </row>
    <row r="49" spans="2:2">
      <c r="B49" s="49" t="s">
        <v>309</v>
      </c>
    </row>
    <row r="50" spans="2:2">
      <c r="B50" s="49" t="s">
        <v>333</v>
      </c>
    </row>
    <row r="51" spans="2:2">
      <c r="B51" s="49" t="s">
        <v>310</v>
      </c>
    </row>
    <row r="52" spans="2:2">
      <c r="B52" s="49" t="s">
        <v>334</v>
      </c>
    </row>
    <row r="53" spans="2:2">
      <c r="B53" s="49" t="s">
        <v>335</v>
      </c>
    </row>
    <row r="54" spans="2:2">
      <c r="B54" s="49" t="s">
        <v>311</v>
      </c>
    </row>
    <row r="55" spans="2:2">
      <c r="B55" s="49" t="s">
        <v>312</v>
      </c>
    </row>
    <row r="56" spans="2:2">
      <c r="B56" s="49" t="s">
        <v>313</v>
      </c>
    </row>
    <row r="57" spans="2:2">
      <c r="B57" s="49" t="s">
        <v>314</v>
      </c>
    </row>
    <row r="58" spans="2:2">
      <c r="B58" s="49" t="s">
        <v>336</v>
      </c>
    </row>
    <row r="59" spans="2:2">
      <c r="B59" s="49" t="s">
        <v>315</v>
      </c>
    </row>
    <row r="60" spans="2:2">
      <c r="B60" s="49"/>
    </row>
    <row r="61" spans="2:2">
      <c r="B61" s="170"/>
    </row>
    <row r="62" spans="2:2">
      <c r="B62" s="144" t="s">
        <v>180</v>
      </c>
    </row>
    <row r="63" spans="2:2">
      <c r="B63" s="168"/>
    </row>
    <row r="64" spans="2:2">
      <c r="B64" s="169" t="s">
        <v>236</v>
      </c>
    </row>
    <row r="65" spans="2:2">
      <c r="B65" s="154" t="s">
        <v>237</v>
      </c>
    </row>
    <row r="66" spans="2:2">
      <c r="B66" s="154" t="s">
        <v>238</v>
      </c>
    </row>
    <row r="67" spans="2:2">
      <c r="B67" s="154" t="s">
        <v>239</v>
      </c>
    </row>
    <row r="68" spans="2:2">
      <c r="B68" s="154" t="s">
        <v>240</v>
      </c>
    </row>
    <row r="69" spans="2:2">
      <c r="B69" s="154" t="s">
        <v>241</v>
      </c>
    </row>
    <row r="70" spans="2:2">
      <c r="B70" s="154" t="s">
        <v>242</v>
      </c>
    </row>
    <row r="71" spans="2:2">
      <c r="B71" s="154" t="s">
        <v>243</v>
      </c>
    </row>
    <row r="72" spans="2:2">
      <c r="B72" s="154" t="s">
        <v>244</v>
      </c>
    </row>
    <row r="73" spans="2:2">
      <c r="B73" s="154" t="s">
        <v>245</v>
      </c>
    </row>
    <row r="74" spans="2:2">
      <c r="B74" s="154" t="s">
        <v>246</v>
      </c>
    </row>
    <row r="75" spans="2:2">
      <c r="B75" s="154" t="s">
        <v>247</v>
      </c>
    </row>
    <row r="76" spans="2:2">
      <c r="B76" s="154" t="s">
        <v>248</v>
      </c>
    </row>
    <row r="77" spans="2:2">
      <c r="B77" s="154" t="s">
        <v>249</v>
      </c>
    </row>
    <row r="78" spans="2:2">
      <c r="B78" s="4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55"/>
  <sheetViews>
    <sheetView topLeftCell="A28" workbookViewId="0">
      <selection activeCell="O51" sqref="O51"/>
    </sheetView>
  </sheetViews>
  <sheetFormatPr baseColWidth="10" defaultColWidth="10.83203125" defaultRowHeight="15"/>
  <cols>
    <col min="1" max="21" width="10.83203125" style="54"/>
    <col min="22" max="22" width="11.33203125" style="54" customWidth="1"/>
    <col min="23" max="16384" width="10.83203125" style="54"/>
  </cols>
  <sheetData>
    <row r="1" spans="1:27">
      <c r="B1" s="55" t="s">
        <v>132</v>
      </c>
      <c r="Q1" s="56"/>
      <c r="U1" s="57" t="s">
        <v>135</v>
      </c>
      <c r="V1" s="58"/>
      <c r="W1" s="58"/>
      <c r="X1" s="58"/>
      <c r="Y1" s="58"/>
      <c r="Z1" s="58"/>
      <c r="AA1" s="58"/>
    </row>
    <row r="3" spans="1:27">
      <c r="D3" s="195" t="s">
        <v>66</v>
      </c>
      <c r="E3" s="195"/>
      <c r="F3" s="194" t="s">
        <v>90</v>
      </c>
      <c r="G3" s="194"/>
      <c r="H3" s="195" t="s">
        <v>66</v>
      </c>
      <c r="I3" s="195"/>
      <c r="J3" s="194" t="s">
        <v>90</v>
      </c>
      <c r="K3" s="194"/>
      <c r="L3" s="195" t="s">
        <v>66</v>
      </c>
      <c r="M3" s="195"/>
      <c r="N3" s="194" t="s">
        <v>90</v>
      </c>
      <c r="O3" s="194"/>
      <c r="P3" s="195" t="s">
        <v>66</v>
      </c>
      <c r="Q3" s="195"/>
      <c r="R3" s="194" t="s">
        <v>90</v>
      </c>
      <c r="S3" s="194"/>
      <c r="U3" s="54" t="s">
        <v>101</v>
      </c>
    </row>
    <row r="4" spans="1:27">
      <c r="B4" s="55" t="s">
        <v>68</v>
      </c>
      <c r="D4" s="59" t="s">
        <v>115</v>
      </c>
      <c r="E4" s="59" t="s">
        <v>114</v>
      </c>
      <c r="F4" s="59" t="s">
        <v>115</v>
      </c>
      <c r="G4" s="59" t="s">
        <v>114</v>
      </c>
      <c r="H4" s="59" t="s">
        <v>115</v>
      </c>
      <c r="I4" s="59" t="s">
        <v>114</v>
      </c>
      <c r="J4" s="59" t="s">
        <v>115</v>
      </c>
      <c r="K4" s="59" t="s">
        <v>114</v>
      </c>
      <c r="L4" s="59" t="s">
        <v>115</v>
      </c>
      <c r="M4" s="59" t="s">
        <v>114</v>
      </c>
      <c r="N4" s="59" t="s">
        <v>115</v>
      </c>
      <c r="O4" s="59" t="s">
        <v>114</v>
      </c>
      <c r="P4" s="59" t="s">
        <v>115</v>
      </c>
      <c r="Q4" s="59" t="s">
        <v>114</v>
      </c>
      <c r="R4" s="59" t="s">
        <v>115</v>
      </c>
      <c r="S4" s="59" t="s">
        <v>114</v>
      </c>
    </row>
    <row r="5" spans="1:27">
      <c r="D5" s="192" t="s">
        <v>69</v>
      </c>
      <c r="E5" s="192"/>
      <c r="F5" s="192"/>
      <c r="G5" s="192"/>
      <c r="H5" s="192" t="s">
        <v>70</v>
      </c>
      <c r="I5" s="192"/>
      <c r="J5" s="192"/>
      <c r="K5" s="192"/>
      <c r="L5" s="192" t="s">
        <v>71</v>
      </c>
      <c r="M5" s="192"/>
      <c r="N5" s="192"/>
      <c r="O5" s="192"/>
      <c r="P5" s="192" t="s">
        <v>89</v>
      </c>
      <c r="Q5" s="192"/>
      <c r="R5" s="192"/>
      <c r="S5" s="192"/>
      <c r="U5" s="60" t="s">
        <v>68</v>
      </c>
      <c r="V5" s="60" t="s">
        <v>94</v>
      </c>
      <c r="W5" s="60" t="s">
        <v>95</v>
      </c>
      <c r="X5" s="60" t="s">
        <v>96</v>
      </c>
      <c r="Y5" s="60" t="s">
        <v>97</v>
      </c>
      <c r="Z5" s="60" t="s">
        <v>152</v>
      </c>
      <c r="AA5" s="60" t="s">
        <v>87</v>
      </c>
    </row>
    <row r="6" spans="1:27">
      <c r="B6" s="54" t="s">
        <v>88</v>
      </c>
      <c r="D6" s="193">
        <v>1999</v>
      </c>
      <c r="E6" s="193"/>
      <c r="F6" s="193"/>
      <c r="G6" s="193"/>
      <c r="H6" s="193">
        <v>2005</v>
      </c>
      <c r="I6" s="193"/>
      <c r="J6" s="193"/>
      <c r="K6" s="193"/>
      <c r="L6" s="193">
        <v>2010</v>
      </c>
      <c r="M6" s="193"/>
      <c r="N6" s="193"/>
      <c r="O6" s="193"/>
      <c r="P6" s="193">
        <v>2015</v>
      </c>
      <c r="Q6" s="193"/>
      <c r="R6" s="193"/>
      <c r="S6" s="193"/>
      <c r="U6" s="54" t="s">
        <v>115</v>
      </c>
      <c r="V6" s="54" t="s">
        <v>69</v>
      </c>
      <c r="W6" s="54">
        <v>0.58399999999999996</v>
      </c>
      <c r="X6" s="54">
        <v>0.495</v>
      </c>
      <c r="Y6" s="54">
        <v>0.5</v>
      </c>
      <c r="Z6" s="54">
        <v>1.7999999999999999E-2</v>
      </c>
      <c r="AA6" s="61">
        <v>0.03</v>
      </c>
    </row>
    <row r="7" spans="1:27">
      <c r="E7" s="62"/>
      <c r="F7" s="63"/>
      <c r="G7" s="64"/>
      <c r="H7" s="65"/>
      <c r="I7" s="65"/>
      <c r="J7" s="65"/>
      <c r="K7" s="65"/>
      <c r="L7" s="65"/>
      <c r="P7" s="65"/>
      <c r="U7" s="54" t="s">
        <v>114</v>
      </c>
      <c r="V7" s="54" t="s">
        <v>69</v>
      </c>
      <c r="W7" s="54">
        <v>1</v>
      </c>
      <c r="X7" s="54">
        <v>0.97199999999999998</v>
      </c>
      <c r="Y7" s="54">
        <v>1</v>
      </c>
      <c r="Z7" s="54">
        <v>1</v>
      </c>
      <c r="AA7" s="61">
        <v>0.97199999999999998</v>
      </c>
    </row>
    <row r="8" spans="1:27">
      <c r="B8" s="66" t="s">
        <v>72</v>
      </c>
      <c r="F8" s="66">
        <f>ROUND(AVERAGE(F9,F10),3)</f>
        <v>0.58399999999999996</v>
      </c>
      <c r="G8" s="66">
        <f>ROUND(AVERAGE(G9,G10),3)</f>
        <v>1</v>
      </c>
      <c r="J8" s="66">
        <f>AVERAGE(J9,J10)</f>
        <v>0.58350000000000002</v>
      </c>
      <c r="K8" s="66">
        <f>ROUND(AVERAGE(K9,K10),3)</f>
        <v>1</v>
      </c>
      <c r="N8" s="66">
        <f>ROUND(AVERAGE(N9,N10),3)</f>
        <v>0.58399999999999996</v>
      </c>
      <c r="O8" s="66">
        <f>ROUND(AVERAGE(O9,O10),3)</f>
        <v>1</v>
      </c>
      <c r="P8" s="60"/>
      <c r="Q8" s="60"/>
      <c r="R8" s="66">
        <f>ROUND(AVERAGE(R9,R10),3)</f>
        <v>0.58399999999999996</v>
      </c>
      <c r="S8" s="66">
        <f>ROUND(AVERAGE(S9,S10),3)</f>
        <v>1</v>
      </c>
      <c r="U8" s="54" t="s">
        <v>115</v>
      </c>
      <c r="V8" s="54" t="s">
        <v>70</v>
      </c>
      <c r="W8" s="54">
        <v>0.58350000000000002</v>
      </c>
      <c r="X8" s="54">
        <v>0.69299999999999995</v>
      </c>
      <c r="Y8" s="54">
        <v>0.5</v>
      </c>
      <c r="Z8" s="54">
        <v>0.02</v>
      </c>
      <c r="AA8" s="61">
        <v>4.0000000000000001E-3</v>
      </c>
    </row>
    <row r="9" spans="1:27">
      <c r="B9" s="54" t="s">
        <v>73</v>
      </c>
      <c r="D9" s="54">
        <v>1</v>
      </c>
      <c r="E9" s="54">
        <v>2</v>
      </c>
      <c r="F9" s="67">
        <f>IF(D9&gt;E9,1,ROUND(D9/E9,3))</f>
        <v>0.5</v>
      </c>
      <c r="G9" s="67">
        <f>IF(E9&gt;D9,1,ROUND(E9/D9,3))</f>
        <v>1</v>
      </c>
      <c r="H9" s="54">
        <v>1</v>
      </c>
      <c r="I9" s="54">
        <v>2</v>
      </c>
      <c r="J9" s="67">
        <f>IF(H9&gt;I9,1,ROUND(H9/I9,3))</f>
        <v>0.5</v>
      </c>
      <c r="K9" s="67">
        <f>IF(I9&gt;H9,1,ROUND(I9/H9,3))</f>
        <v>1</v>
      </c>
      <c r="L9" s="54">
        <v>1</v>
      </c>
      <c r="M9" s="54">
        <v>2</v>
      </c>
      <c r="N9" s="67">
        <f>IF(L9&gt;M9,1,ROUND(L9/M9,3))</f>
        <v>0.5</v>
      </c>
      <c r="O9" s="67">
        <f>IF(M9&gt;L9,1,ROUND(M9/L9,3))</f>
        <v>1</v>
      </c>
      <c r="P9" s="54">
        <v>1</v>
      </c>
      <c r="Q9" s="54">
        <v>2</v>
      </c>
      <c r="R9" s="67">
        <f>IF(P9&gt;Q9,1,ROUND(P9/Q9,3))</f>
        <v>0.5</v>
      </c>
      <c r="S9" s="67">
        <f>IF(Q9&gt;P9,1,ROUND(Q9/P9,3))</f>
        <v>1</v>
      </c>
      <c r="U9" s="54" t="s">
        <v>114</v>
      </c>
      <c r="V9" s="54" t="s">
        <v>70</v>
      </c>
      <c r="W9" s="54">
        <v>1</v>
      </c>
      <c r="X9" s="54">
        <v>1.232</v>
      </c>
      <c r="Y9" s="54">
        <v>1</v>
      </c>
      <c r="Z9" s="54">
        <v>1</v>
      </c>
      <c r="AA9" s="61">
        <v>1.232</v>
      </c>
    </row>
    <row r="10" spans="1:27">
      <c r="B10" s="54" t="s">
        <v>74</v>
      </c>
      <c r="D10" s="54">
        <v>2</v>
      </c>
      <c r="E10" s="54">
        <v>3</v>
      </c>
      <c r="F10" s="67">
        <f>IF(D10&gt;E10,1,ROUND(D10/E10,3))</f>
        <v>0.66700000000000004</v>
      </c>
      <c r="G10" s="67">
        <f>IF(E10&gt;D10,1,ROUND(E10/D10,3))</f>
        <v>1</v>
      </c>
      <c r="H10" s="54">
        <v>2</v>
      </c>
      <c r="I10" s="54">
        <v>3</v>
      </c>
      <c r="J10" s="67">
        <f>IF(H10&gt;I10,1,ROUND(H10/I10,3))</f>
        <v>0.66700000000000004</v>
      </c>
      <c r="K10" s="67">
        <f>IF(I10&gt;H10,1,ROUND(I10/H10,3))</f>
        <v>1</v>
      </c>
      <c r="L10" s="54">
        <v>2</v>
      </c>
      <c r="M10" s="54">
        <v>3</v>
      </c>
      <c r="N10" s="67">
        <f>IF(L10&gt;M10,1,ROUND(L10/M10,3))</f>
        <v>0.66700000000000004</v>
      </c>
      <c r="O10" s="67">
        <f>IF(M10&gt;L10,1,ROUND(M10/L10,3))</f>
        <v>1</v>
      </c>
      <c r="P10" s="54">
        <v>2</v>
      </c>
      <c r="Q10" s="54">
        <v>3</v>
      </c>
      <c r="R10" s="67">
        <f>IF(P10&gt;Q10,1,ROUND(P10/Q10,3))</f>
        <v>0.66700000000000004</v>
      </c>
      <c r="S10" s="67">
        <f>IF(Q10&gt;P10,1,ROUND(Q10/P10,3))</f>
        <v>1</v>
      </c>
      <c r="U10" s="54" t="s">
        <v>115</v>
      </c>
      <c r="V10" s="54" t="s">
        <v>92</v>
      </c>
      <c r="W10" s="54">
        <v>0.58399999999999996</v>
      </c>
      <c r="X10" s="54">
        <v>0.39700000000000002</v>
      </c>
      <c r="Y10" s="54">
        <v>0.66700000000000004</v>
      </c>
      <c r="Z10" s="54">
        <v>2.3E-2</v>
      </c>
      <c r="AA10" s="61">
        <v>4.0000000000000001E-3</v>
      </c>
    </row>
    <row r="11" spans="1:27">
      <c r="F11" s="56"/>
      <c r="G11" s="56"/>
      <c r="U11" s="54" t="s">
        <v>114</v>
      </c>
      <c r="V11" s="54" t="s">
        <v>92</v>
      </c>
      <c r="W11" s="54">
        <v>1</v>
      </c>
      <c r="X11" s="54">
        <v>0.95799999999999996</v>
      </c>
      <c r="Y11" s="54">
        <v>1</v>
      </c>
      <c r="Z11" s="54">
        <v>1</v>
      </c>
      <c r="AA11" s="61">
        <v>0.95799999999999996</v>
      </c>
    </row>
    <row r="12" spans="1:27">
      <c r="B12" s="66" t="s">
        <v>75</v>
      </c>
      <c r="F12" s="66">
        <f>ROUND(AVERAGE(F13:F20),3)</f>
        <v>0.495</v>
      </c>
      <c r="G12" s="66">
        <f>ROUND(AVERAGE(G13:G20),3)</f>
        <v>0.97199999999999998</v>
      </c>
      <c r="J12" s="66">
        <f>ROUND(AVERAGE(J13:J20),3)</f>
        <v>0.69299999999999995</v>
      </c>
      <c r="K12" s="66">
        <f>ROUND(AVERAGE(K13:K20),3)</f>
        <v>1.232</v>
      </c>
      <c r="N12" s="66">
        <f>ROUND(AVERAGE(N13:N20),3)</f>
        <v>0.39700000000000002</v>
      </c>
      <c r="O12" s="66">
        <f>ROUND(AVERAGE(O13:O20),3)</f>
        <v>0.95799999999999996</v>
      </c>
      <c r="Q12" s="60"/>
      <c r="R12" s="66">
        <f>ROUND(AVERAGE(R13:R20),3)</f>
        <v>0.54900000000000004</v>
      </c>
      <c r="S12" s="66">
        <f>ROUND(AVERAGE(S13:S20),3)</f>
        <v>0.81200000000000006</v>
      </c>
      <c r="U12" s="54" t="s">
        <v>115</v>
      </c>
      <c r="V12" s="54" t="s">
        <v>89</v>
      </c>
      <c r="W12" s="54">
        <v>0.58399999999999996</v>
      </c>
      <c r="X12" s="54">
        <v>0.54900000000000004</v>
      </c>
      <c r="Y12" s="54">
        <v>0.66700000000000004</v>
      </c>
      <c r="Z12" s="54">
        <v>1.7000000000000001E-2</v>
      </c>
      <c r="AA12" s="61">
        <v>4.0000000000000001E-3</v>
      </c>
    </row>
    <row r="13" spans="1:27">
      <c r="B13" s="54" t="s">
        <v>76</v>
      </c>
      <c r="D13" s="69">
        <v>10998881</v>
      </c>
      <c r="E13" s="54">
        <v>172759243</v>
      </c>
      <c r="F13" s="67">
        <f>IF(D13&gt;E13,1,ROUND(D13/E13,3))</f>
        <v>6.4000000000000001E-2</v>
      </c>
      <c r="G13" s="67">
        <f>IF(E13&gt;D13,1,ROUND(E13/D13,3))</f>
        <v>1</v>
      </c>
      <c r="H13" s="69">
        <v>96435086</v>
      </c>
      <c r="I13" s="54">
        <v>186917361</v>
      </c>
      <c r="J13" s="67">
        <f>IF(H13&gt;I13,1,ROUND(H13/I13,3))</f>
        <v>0.51600000000000001</v>
      </c>
      <c r="K13" s="67">
        <f>IF(I13&gt;H13,1,ROUND(I13/H13,3))</f>
        <v>1</v>
      </c>
      <c r="L13" s="69">
        <v>100144675</v>
      </c>
      <c r="M13" s="54">
        <v>196796269</v>
      </c>
      <c r="N13" s="67">
        <f>IF(L13&gt;M13,1,ROUND(L13/M13,3))</f>
        <v>0.50900000000000001</v>
      </c>
      <c r="O13" s="67">
        <f>IF(M13&gt;L13,1,ROUND(M13/L13,3))</f>
        <v>1</v>
      </c>
      <c r="P13" s="49">
        <v>106474441</v>
      </c>
      <c r="Q13" s="54">
        <v>205962108</v>
      </c>
      <c r="R13" s="67">
        <f>IF(P13&gt;Q13,1,ROUND(P13/Q13,3))</f>
        <v>0.51700000000000002</v>
      </c>
      <c r="S13" s="67">
        <f>IF(Q13&gt;P13,1,ROUND(Q13/P13,3))</f>
        <v>1</v>
      </c>
      <c r="U13" s="54" t="s">
        <v>114</v>
      </c>
      <c r="V13" s="54" t="s">
        <v>89</v>
      </c>
      <c r="W13" s="54">
        <v>1</v>
      </c>
      <c r="X13" s="54">
        <v>0.81200000000000006</v>
      </c>
      <c r="Y13" s="54">
        <v>1</v>
      </c>
      <c r="Z13" s="54">
        <v>1</v>
      </c>
      <c r="AA13" s="61">
        <v>0.81200000000000006</v>
      </c>
    </row>
    <row r="14" spans="1:27">
      <c r="B14" s="54" t="s">
        <v>77</v>
      </c>
      <c r="D14" s="56">
        <v>4716000</v>
      </c>
      <c r="E14" s="54">
        <v>8515767</v>
      </c>
      <c r="F14" s="67">
        <f>IF(D14&gt;E14,1,ROUND(D14/E14,3))</f>
        <v>0.55400000000000005</v>
      </c>
      <c r="G14" s="67">
        <f>IF(E14&gt;D14,1,ROUND(E14/D14,3))</f>
        <v>1</v>
      </c>
      <c r="H14" s="56">
        <v>4716000</v>
      </c>
      <c r="I14" s="54">
        <v>8515767</v>
      </c>
      <c r="J14" s="67">
        <f>IF(H14&gt;I14,1,ROUND(H14/I14,3))</f>
        <v>0.55400000000000005</v>
      </c>
      <c r="K14" s="67">
        <f>IF(I14&gt;H14,1,ROUND(I14/H14,3))</f>
        <v>1</v>
      </c>
      <c r="L14" s="56">
        <v>3809100</v>
      </c>
      <c r="M14" s="54">
        <v>8515767</v>
      </c>
      <c r="N14" s="67">
        <f>IF(L14&gt;M14,1,ROUND(L14/M14,3))</f>
        <v>0.44700000000000001</v>
      </c>
      <c r="O14" s="67">
        <f>IF(M14&gt;L14,1,ROUND(M14/L14,3))</f>
        <v>1</v>
      </c>
      <c r="P14" s="56">
        <v>3809100</v>
      </c>
      <c r="Q14" s="54">
        <v>8515767</v>
      </c>
      <c r="R14" s="67">
        <f>IF(P14&gt;Q14,1,ROUND(P14/Q14,3))</f>
        <v>0.44700000000000001</v>
      </c>
      <c r="S14" s="67">
        <f>IF(Q14&gt;P14,1,ROUND(Q14/P14,3))</f>
        <v>1</v>
      </c>
    </row>
    <row r="15" spans="1:27">
      <c r="A15" s="56"/>
      <c r="B15" s="54" t="s">
        <v>78</v>
      </c>
      <c r="D15" s="54">
        <v>262279</v>
      </c>
      <c r="E15" s="54">
        <v>599388</v>
      </c>
      <c r="F15" s="67">
        <f>IF(D15&gt;E15,1,ROUND(D15/E15,3))</f>
        <v>0.438</v>
      </c>
      <c r="G15" s="67">
        <f>IF(E15&gt;D15,1,ROUND(E15/D15,3))</f>
        <v>1</v>
      </c>
      <c r="H15" s="54">
        <v>419192</v>
      </c>
      <c r="I15" s="54">
        <v>891629</v>
      </c>
      <c r="J15" s="67">
        <f>IF(H15&gt;I15,1,ROUND(H15/I15,3))</f>
        <v>0.47</v>
      </c>
      <c r="K15" s="67">
        <f>IF(I15&gt;H15,1,ROUND(I15/H15,3))</f>
        <v>1</v>
      </c>
      <c r="L15" s="56">
        <v>523750</v>
      </c>
      <c r="M15" s="54">
        <v>2208871</v>
      </c>
      <c r="N15" s="67">
        <f>IF(L15&gt;M15,1,ROUND(L15/M15,3))</f>
        <v>0.23699999999999999</v>
      </c>
      <c r="O15" s="67">
        <f>IF(M15&gt;L15,1,ROUND(M15/L15,3))</f>
        <v>1</v>
      </c>
      <c r="P15" s="54">
        <v>613021</v>
      </c>
      <c r="Q15" s="54">
        <v>1803652</v>
      </c>
      <c r="R15" s="67">
        <f>IF(P15&gt;Q15,1,ROUND(P15/Q15,3))</f>
        <v>0.34</v>
      </c>
      <c r="S15" s="67">
        <f>IF(Q15&gt;P15,1,ROUND(Q15/P15,3))</f>
        <v>1</v>
      </c>
    </row>
    <row r="16" spans="1:27">
      <c r="B16" s="54" t="s">
        <v>79</v>
      </c>
      <c r="D16" s="54">
        <v>0.8</v>
      </c>
      <c r="E16" s="54">
        <v>1.84</v>
      </c>
      <c r="F16" s="67">
        <f>IF(D16&gt;E16,1,ROUND(D16/E16,3))</f>
        <v>0.435</v>
      </c>
      <c r="G16" s="67">
        <f>IF(E16&gt;D16,1,ROUND(E16/D16,3))</f>
        <v>1</v>
      </c>
      <c r="H16" s="54">
        <v>0.88</v>
      </c>
      <c r="I16" s="54">
        <v>1.87</v>
      </c>
      <c r="J16" s="67">
        <f>IF(H16&gt;I16,1,ROUND(H16/I16,3))</f>
        <v>0.47099999999999997</v>
      </c>
      <c r="K16" s="67">
        <f>IF(I16&gt;H16,1,ROUND(I16/H16,3))</f>
        <v>1</v>
      </c>
      <c r="L16" s="54">
        <v>0.79</v>
      </c>
      <c r="M16" s="54">
        <v>3.35</v>
      </c>
      <c r="N16" s="67">
        <f>IF(L16&gt;M16,1,ROUND(L16/M16,3))</f>
        <v>0.23599999999999999</v>
      </c>
      <c r="O16" s="67">
        <f>IF(M16&gt;L16,1,ROUND(M16/L16,3))</f>
        <v>1</v>
      </c>
      <c r="P16" s="54">
        <v>0.82</v>
      </c>
      <c r="Q16" s="54">
        <v>2.41</v>
      </c>
      <c r="R16" s="67">
        <f>IF(P16&gt;Q16,1,ROUND(P16/Q16,3))</f>
        <v>0.34</v>
      </c>
      <c r="S16" s="67">
        <f>IF(Q16&gt;P16,1,ROUND(Q16/P16,3))</f>
        <v>1</v>
      </c>
      <c r="U16" s="54" t="s">
        <v>102</v>
      </c>
    </row>
    <row r="17" spans="1:23">
      <c r="A17" s="56"/>
      <c r="B17" s="54" t="s">
        <v>80</v>
      </c>
      <c r="D17" s="56">
        <v>-2.6</v>
      </c>
      <c r="E17" s="54">
        <v>0.46899999999999997</v>
      </c>
      <c r="F17" s="67">
        <f>IF(D17&gt;E17,1,ROUND((E17+D17)/(E17-D17),3))</f>
        <v>-0.69399999999999995</v>
      </c>
      <c r="G17" s="67">
        <f>IF(E17&gt;D17,1,ROUND((D17+E17)/(D17-E17),3))</f>
        <v>1</v>
      </c>
      <c r="H17" s="56">
        <v>6.2</v>
      </c>
      <c r="I17" s="54">
        <v>3.202</v>
      </c>
      <c r="J17" s="67">
        <f>IF(H17&gt;I17,1,ROUND((I17-H17)/(I17+H17),3))</f>
        <v>1</v>
      </c>
      <c r="K17" s="67">
        <f>IF(I17&gt;H17,1,ROUND((H17+I17)/(H17-I17),3))</f>
        <v>3.1360000000000001</v>
      </c>
      <c r="L17" s="56">
        <v>4.9749999999999996</v>
      </c>
      <c r="M17" s="54">
        <v>7.5279999999999996</v>
      </c>
      <c r="N17" s="67">
        <f>IF(L17&gt;M17,1,ROUND((M17-L17)/(M17+L17),3))</f>
        <v>0.20399999999999999</v>
      </c>
      <c r="O17" s="67">
        <f>IF(M17&gt;L17,1,ROUND((L17-M17)/(L17+M17),3))</f>
        <v>1</v>
      </c>
      <c r="P17" s="56">
        <v>2.85</v>
      </c>
      <c r="Q17" s="49">
        <v>-3.7690000000000001</v>
      </c>
      <c r="R17" s="67">
        <f>IF(P17&gt;Q17,1,ROUND((Q17+P17)/(Q17-P17),3))</f>
        <v>1</v>
      </c>
      <c r="S17" s="67">
        <f>IF(Q17&gt;P17,1,ROUND((P17+Q17)/(P17-Q17),3))</f>
        <v>-0.13900000000000001</v>
      </c>
    </row>
    <row r="18" spans="1:23">
      <c r="B18" s="54" t="s">
        <v>81</v>
      </c>
      <c r="D18" s="56">
        <v>725</v>
      </c>
      <c r="E18" s="56">
        <v>3395</v>
      </c>
      <c r="F18" s="67">
        <f>IF(D18&gt;E18,1,ROUND((E18+D18)/(E18-D18),3))</f>
        <v>1.5429999999999999</v>
      </c>
      <c r="G18" s="67">
        <f>IF(E18&gt;D18,1,ROUND((D18+E18)/(D18-E18),3))</f>
        <v>1</v>
      </c>
      <c r="H18" s="56">
        <v>657</v>
      </c>
      <c r="I18" s="56">
        <v>8031</v>
      </c>
      <c r="J18" s="67">
        <f>IF(H18&gt;I18,1,ROUND((I18-H18)/(I18+H18),3))</f>
        <v>0.84899999999999998</v>
      </c>
      <c r="K18" s="67">
        <f>IF(I18&gt;H18,1,ROUND((H18+I18)/(H18-I18),3))</f>
        <v>1</v>
      </c>
      <c r="L18" s="54">
        <v>860</v>
      </c>
      <c r="M18" s="54">
        <v>8213</v>
      </c>
      <c r="N18" s="67">
        <f>IF(L18&gt;M18,1,ROUND(L18/M18,3))</f>
        <v>0.105</v>
      </c>
      <c r="O18" s="67">
        <f>IF(M18&gt;L18,1,ROUND(M18/L18,3))</f>
        <v>1</v>
      </c>
      <c r="P18" s="54">
        <v>1110</v>
      </c>
      <c r="Q18" s="54">
        <v>8848</v>
      </c>
      <c r="R18" s="67">
        <f>IF(P18&gt;Q18,1,ROUND(P18/Q18,3))</f>
        <v>0.125</v>
      </c>
      <c r="S18" s="67">
        <f>IF(Q18&gt;P18,1,ROUND(Q18/P18,3))</f>
        <v>1</v>
      </c>
      <c r="V18" s="60" t="s">
        <v>100</v>
      </c>
    </row>
    <row r="19" spans="1:23">
      <c r="B19" s="54" t="s">
        <v>82</v>
      </c>
      <c r="D19" s="56">
        <v>6120</v>
      </c>
      <c r="E19" s="54">
        <v>9867</v>
      </c>
      <c r="F19" s="67">
        <f>IF(D19&gt;E19,1,ROUND(D19/E19,3))</f>
        <v>0.62</v>
      </c>
      <c r="G19" s="67">
        <f>IF(E19&gt;D19,1,ROUND(E19/D19,4))</f>
        <v>1</v>
      </c>
      <c r="H19" s="56">
        <v>9240</v>
      </c>
      <c r="I19" s="54">
        <v>13589</v>
      </c>
      <c r="J19" s="67">
        <f>IF(H19&gt;I19,1,ROUND(H19/I19,3))</f>
        <v>0.68</v>
      </c>
      <c r="K19" s="67">
        <f>IF(I19&gt;H19,1,ROUND(I19/H19,3))</f>
        <v>1</v>
      </c>
      <c r="L19" s="54">
        <v>14779</v>
      </c>
      <c r="M19" s="54">
        <v>34003</v>
      </c>
      <c r="N19" s="67">
        <f>IF(L19&gt;M19,1,ROUND(L19/M19,3))</f>
        <v>0.435</v>
      </c>
      <c r="O19" s="67">
        <f>IF(M19&gt;L19,1,ROUND(M19/L19,3))</f>
        <v>1</v>
      </c>
      <c r="P19" s="49">
        <v>15343</v>
      </c>
      <c r="Q19" s="54">
        <v>24618</v>
      </c>
      <c r="R19" s="67">
        <f>IF(P19&gt;Q19,1,ROUND(P19/Q19,3))</f>
        <v>0.623</v>
      </c>
      <c r="S19" s="67">
        <f>IF(Q19&gt;P19,1,ROUND(Q19/P19,3))</f>
        <v>1</v>
      </c>
      <c r="U19" s="60" t="s">
        <v>99</v>
      </c>
      <c r="V19" s="62" t="s">
        <v>115</v>
      </c>
      <c r="W19" s="62" t="s">
        <v>114</v>
      </c>
    </row>
    <row r="20" spans="1:23">
      <c r="A20" s="56"/>
      <c r="B20" s="54" t="s">
        <v>83</v>
      </c>
      <c r="D20" s="54">
        <v>2.2000000000000002</v>
      </c>
      <c r="E20" s="54">
        <v>1.7</v>
      </c>
      <c r="F20" s="67">
        <f>IF(D20&gt;E20,1,ROUND(D20/E20,3))</f>
        <v>1</v>
      </c>
      <c r="G20" s="67">
        <f>IF(E20&gt;D20,1,ROUND(E20/D20,3))</f>
        <v>0.77300000000000002</v>
      </c>
      <c r="H20" s="54">
        <v>2.08</v>
      </c>
      <c r="I20" s="54">
        <v>1.5</v>
      </c>
      <c r="J20" s="67">
        <f>IF(H20&gt;I20,1,ROUND(H20/I20,3))</f>
        <v>1</v>
      </c>
      <c r="K20" s="67">
        <f>IF(I20&gt;H20,1,ROUND(I20/H20,3))</f>
        <v>0.72099999999999997</v>
      </c>
      <c r="L20" s="54">
        <v>2.4</v>
      </c>
      <c r="M20" s="54">
        <v>1.6</v>
      </c>
      <c r="N20" s="67">
        <f>IF(L20&gt;M20,1,ROUND(L20/M20,3))</f>
        <v>1</v>
      </c>
      <c r="O20" s="67">
        <f>IF(M20&gt;L20,1,ROUND(M20/L20,3))</f>
        <v>0.66700000000000004</v>
      </c>
      <c r="P20" s="49">
        <v>2.2200000000000002</v>
      </c>
      <c r="Q20" s="54">
        <v>1.4</v>
      </c>
      <c r="R20" s="67">
        <f>IF(P20&gt;Q20,1,ROUND(P20/Q20,3))</f>
        <v>1</v>
      </c>
      <c r="S20" s="67">
        <f>IF(Q20&gt;P20,1,ROUND(Q20/P20,3))</f>
        <v>0.63100000000000001</v>
      </c>
      <c r="U20" s="54" t="s">
        <v>95</v>
      </c>
      <c r="V20" s="54">
        <f>ROUND(AVERAGE(F8,J8,N8,R8),3)</f>
        <v>0.58399999999999996</v>
      </c>
      <c r="W20" s="54">
        <f>ROUND(AVERAGE(G8,K8,O8,S8),3)</f>
        <v>1</v>
      </c>
    </row>
    <row r="21" spans="1:23">
      <c r="U21" s="54" t="s">
        <v>96</v>
      </c>
      <c r="V21" s="54">
        <f>ROUND(AVERAGE(F12,J12,N12,R12),3)</f>
        <v>0.53400000000000003</v>
      </c>
      <c r="W21" s="54">
        <f>ROUND(AVERAGE(G12,K12,O12,S12),3)</f>
        <v>0.99399999999999999</v>
      </c>
    </row>
    <row r="22" spans="1:23">
      <c r="B22" s="66" t="s">
        <v>84</v>
      </c>
      <c r="F22" s="66">
        <f>ROUND(AVERAGE(F23:F24),3)</f>
        <v>0.5</v>
      </c>
      <c r="G22" s="66">
        <f>ROUND(AVERAGE(G23:G24),3)</f>
        <v>1</v>
      </c>
      <c r="J22" s="66">
        <f>ROUND(AVERAGE(J23:J24),3)</f>
        <v>0.5</v>
      </c>
      <c r="K22" s="66">
        <f>ROUND(AVERAGE(K23:K24),3)</f>
        <v>1</v>
      </c>
      <c r="N22" s="66">
        <f>ROUND(AVERAGE(N23:N24),3)</f>
        <v>0.66700000000000004</v>
      </c>
      <c r="O22" s="66">
        <f>ROUND(AVERAGE(O23:O24),3)</f>
        <v>1</v>
      </c>
      <c r="Q22" s="60"/>
      <c r="R22" s="66">
        <f>ROUND(AVERAGE(R23:R24),3)</f>
        <v>0.66700000000000004</v>
      </c>
      <c r="S22" s="66">
        <f>ROUND(AVERAGE(S23:S24),3)</f>
        <v>1</v>
      </c>
      <c r="U22" s="54" t="s">
        <v>97</v>
      </c>
      <c r="V22" s="54">
        <f>ROUND(AVERAGE(F22,J22,N22,R22),3)</f>
        <v>0.58399999999999996</v>
      </c>
      <c r="W22" s="54">
        <f>ROUND(AVERAGE(G22,K22,O22,S22),3)</f>
        <v>1</v>
      </c>
    </row>
    <row r="23" spans="1:23">
      <c r="B23" s="54" t="s">
        <v>85</v>
      </c>
      <c r="D23" s="54">
        <v>1</v>
      </c>
      <c r="E23" s="54">
        <v>1</v>
      </c>
      <c r="F23" s="67">
        <f>IF(D23&gt;E23,1,ROUND(D23/E23,3))</f>
        <v>1</v>
      </c>
      <c r="G23" s="67">
        <f>IF(E23&gt;D23,1,ROUND(E23/D23,3))</f>
        <v>1</v>
      </c>
      <c r="H23" s="54">
        <v>1</v>
      </c>
      <c r="I23" s="54">
        <v>1</v>
      </c>
      <c r="J23" s="67">
        <f>IF(H23&gt;I23,1,ROUND(H23/I23,3))</f>
        <v>1</v>
      </c>
      <c r="K23" s="67">
        <f>IF(I23&gt;H23,1,ROUND(I23/H23,3))</f>
        <v>1</v>
      </c>
      <c r="L23" s="54">
        <v>1</v>
      </c>
      <c r="M23" s="54">
        <v>1</v>
      </c>
      <c r="N23" s="67">
        <f>IF(L23&gt;M23,1,ROUND(L23/M23,3))</f>
        <v>1</v>
      </c>
      <c r="O23" s="67">
        <f>IF(M23&gt;L23,1,ROUND(M23/L23,3))</f>
        <v>1</v>
      </c>
      <c r="P23" s="54">
        <v>1</v>
      </c>
      <c r="Q23" s="54">
        <v>1</v>
      </c>
      <c r="R23" s="67">
        <f>IF(P23&gt;Q23,1,ROUND(P23/Q23,3))</f>
        <v>1</v>
      </c>
      <c r="S23" s="67">
        <f>IF(Q23&gt;P23,1,ROUND(Q23/P23,3))</f>
        <v>1</v>
      </c>
      <c r="U23" s="54" t="s">
        <v>98</v>
      </c>
      <c r="V23" s="54">
        <f>ROUND(AVERAGE(F30,J30,N30,R30),3)</f>
        <v>0.02</v>
      </c>
      <c r="W23" s="54">
        <f>ROUND(AVERAGE(G30,K30,O30,S30),3)</f>
        <v>1</v>
      </c>
    </row>
    <row r="24" spans="1:23">
      <c r="B24" s="54" t="s">
        <v>86</v>
      </c>
      <c r="D24" s="54">
        <v>0</v>
      </c>
      <c r="E24" s="54">
        <v>2</v>
      </c>
      <c r="F24" s="67">
        <f>IF(D24&gt;E24,1,ROUND(D24/E24,3))</f>
        <v>0</v>
      </c>
      <c r="G24" s="67">
        <f>IF(E24&gt;D24,1,ROUND(E24/D24,3))</f>
        <v>1</v>
      </c>
      <c r="H24" s="54">
        <v>0</v>
      </c>
      <c r="I24" s="54">
        <v>3</v>
      </c>
      <c r="J24" s="67">
        <f>IF(H24&gt;I24,1,ROUND(H24/I24,3))</f>
        <v>0</v>
      </c>
      <c r="K24" s="67">
        <f>IF(I24&gt;H24,1,ROUND(I24/H24,3))</f>
        <v>1</v>
      </c>
      <c r="L24" s="54">
        <v>1</v>
      </c>
      <c r="M24" s="54">
        <v>3</v>
      </c>
      <c r="N24" s="67">
        <f>IF(L24&gt;M24,1,ROUND(L24/M24,3))</f>
        <v>0.33300000000000002</v>
      </c>
      <c r="O24" s="67">
        <f>IF(M24&gt;L24,1,ROUND(M24/L24,3))</f>
        <v>1</v>
      </c>
      <c r="P24" s="54">
        <v>1</v>
      </c>
      <c r="Q24" s="54">
        <v>3</v>
      </c>
      <c r="R24" s="67">
        <f>IF(P24&gt;Q24,1,ROUND(P24/Q24,3))</f>
        <v>0.33300000000000002</v>
      </c>
      <c r="S24" s="67">
        <f>IF(Q24&gt;P24,1,ROUND(Q24/P24,3))</f>
        <v>1</v>
      </c>
      <c r="U24" s="62" t="s">
        <v>103</v>
      </c>
      <c r="V24" s="70">
        <f>ROUND(AVERAGE(F33,J33,N33,R33),3)</f>
        <v>4.0000000000000001E-3</v>
      </c>
      <c r="W24" s="70">
        <f>ROUND(AVERAGE(G33,K33,O33,S33),3)</f>
        <v>0.99399999999999999</v>
      </c>
    </row>
    <row r="25" spans="1:23">
      <c r="C25" s="85" t="s">
        <v>136</v>
      </c>
      <c r="D25" s="64">
        <v>0</v>
      </c>
      <c r="E25" s="64">
        <v>0</v>
      </c>
      <c r="F25" s="64"/>
      <c r="G25" s="64"/>
      <c r="H25" s="64">
        <v>0</v>
      </c>
      <c r="I25" s="64">
        <v>1</v>
      </c>
      <c r="J25" s="64"/>
      <c r="K25" s="64"/>
      <c r="L25" s="64">
        <v>0</v>
      </c>
      <c r="M25" s="64">
        <v>1</v>
      </c>
      <c r="N25" s="64"/>
      <c r="O25" s="64"/>
      <c r="P25" s="64">
        <v>0</v>
      </c>
      <c r="Q25" s="64">
        <v>1</v>
      </c>
      <c r="R25" s="64"/>
      <c r="S25" s="64"/>
      <c r="U25" s="62"/>
      <c r="V25" s="54" t="s">
        <v>104</v>
      </c>
      <c r="W25" s="54" t="s">
        <v>104</v>
      </c>
    </row>
    <row r="26" spans="1:23">
      <c r="C26" s="85" t="s">
        <v>137</v>
      </c>
      <c r="D26" s="64">
        <v>0</v>
      </c>
      <c r="E26" s="64">
        <v>1</v>
      </c>
      <c r="F26" s="64"/>
      <c r="G26" s="64"/>
      <c r="H26" s="64">
        <v>0</v>
      </c>
      <c r="I26" s="64">
        <v>1</v>
      </c>
      <c r="J26" s="64"/>
      <c r="K26" s="64"/>
      <c r="L26" s="64">
        <v>1</v>
      </c>
      <c r="M26" s="64">
        <v>1</v>
      </c>
      <c r="N26" s="64"/>
      <c r="O26" s="64"/>
      <c r="P26" s="64">
        <v>1</v>
      </c>
      <c r="Q26" s="64">
        <v>1</v>
      </c>
      <c r="R26" s="64"/>
      <c r="S26" s="64"/>
      <c r="U26" s="62"/>
      <c r="V26" s="72" t="s">
        <v>64</v>
      </c>
      <c r="W26" s="72" t="s">
        <v>67</v>
      </c>
    </row>
    <row r="27" spans="1:23">
      <c r="C27" s="85" t="s">
        <v>138</v>
      </c>
      <c r="D27" s="64">
        <v>0</v>
      </c>
      <c r="E27" s="64">
        <v>0</v>
      </c>
      <c r="F27" s="64"/>
      <c r="G27" s="64"/>
      <c r="H27" s="64">
        <v>0</v>
      </c>
      <c r="I27" s="64">
        <v>0</v>
      </c>
      <c r="J27" s="64"/>
      <c r="K27" s="64"/>
      <c r="L27" s="64">
        <v>0</v>
      </c>
      <c r="M27" s="64">
        <v>0</v>
      </c>
      <c r="N27" s="64"/>
      <c r="O27" s="64"/>
      <c r="P27" s="64">
        <v>0</v>
      </c>
      <c r="Q27" s="64">
        <v>0</v>
      </c>
      <c r="R27" s="64"/>
      <c r="S27" s="64"/>
      <c r="U27" s="62"/>
      <c r="V27" s="84"/>
      <c r="W27" s="84"/>
    </row>
    <row r="28" spans="1:23">
      <c r="C28" s="85" t="s">
        <v>139</v>
      </c>
      <c r="D28" s="64">
        <v>0</v>
      </c>
      <c r="E28" s="64">
        <v>1</v>
      </c>
      <c r="F28" s="64"/>
      <c r="G28" s="64"/>
      <c r="H28" s="64">
        <v>0</v>
      </c>
      <c r="I28" s="64">
        <v>1</v>
      </c>
      <c r="J28" s="64"/>
      <c r="K28" s="64"/>
      <c r="L28" s="64">
        <v>0</v>
      </c>
      <c r="M28" s="64">
        <v>1</v>
      </c>
      <c r="N28" s="64"/>
      <c r="O28" s="64"/>
      <c r="P28" s="64">
        <v>0</v>
      </c>
      <c r="Q28" s="64">
        <v>1</v>
      </c>
      <c r="R28" s="64"/>
      <c r="S28" s="64"/>
      <c r="U28" s="62"/>
      <c r="V28" s="84"/>
      <c r="W28" s="84"/>
    </row>
    <row r="29" spans="1:23">
      <c r="Q29" s="71"/>
    </row>
    <row r="30" spans="1:23" ht="17" customHeight="1">
      <c r="B30" s="53" t="s">
        <v>133</v>
      </c>
      <c r="F30" s="66">
        <f>F31</f>
        <v>1.7999999999999999E-2</v>
      </c>
      <c r="G30" s="66">
        <f>G31</f>
        <v>1</v>
      </c>
      <c r="J30" s="66">
        <f>J31</f>
        <v>0.02</v>
      </c>
      <c r="K30" s="66">
        <f>K31</f>
        <v>1</v>
      </c>
      <c r="N30" s="66">
        <f>N31</f>
        <v>2.3E-2</v>
      </c>
      <c r="O30" s="66">
        <f>O31</f>
        <v>1</v>
      </c>
      <c r="Q30" s="60"/>
      <c r="R30" s="66">
        <f>R31</f>
        <v>1.7000000000000001E-2</v>
      </c>
      <c r="S30" s="66">
        <f>S31</f>
        <v>1</v>
      </c>
    </row>
    <row r="31" spans="1:23" ht="18" customHeight="1">
      <c r="B31" s="54" t="s">
        <v>134</v>
      </c>
      <c r="D31" s="56">
        <v>2</v>
      </c>
      <c r="E31" s="56">
        <v>113</v>
      </c>
      <c r="F31" s="67">
        <f>IF(D31&gt;E31,1,ROUND(D31/E31,3))</f>
        <v>1.7999999999999999E-2</v>
      </c>
      <c r="G31" s="67">
        <f>IF(E31&gt;D31,1,ROUND(E31/D31,3))</f>
        <v>1</v>
      </c>
      <c r="H31" s="56">
        <v>9</v>
      </c>
      <c r="I31" s="56">
        <v>461</v>
      </c>
      <c r="J31" s="67">
        <f>IF(H31&gt;I31,1,ROUND(H31/I31,3))</f>
        <v>0.02</v>
      </c>
      <c r="K31" s="67">
        <f>IF(I31&gt;H31,1,ROUND(I31/H31,3))</f>
        <v>1</v>
      </c>
      <c r="L31" s="56">
        <v>34</v>
      </c>
      <c r="M31" s="56">
        <v>1449</v>
      </c>
      <c r="N31" s="67">
        <f>IF(L31&gt;M31,1,ROUND(L31/M31,3))</f>
        <v>2.3E-2</v>
      </c>
      <c r="O31" s="67">
        <f>IF(M31&gt;L31,1,ROUND(M31/L31,3))</f>
        <v>1</v>
      </c>
      <c r="P31" s="69">
        <v>73</v>
      </c>
      <c r="Q31" s="56">
        <v>4189</v>
      </c>
      <c r="R31" s="67">
        <f>IF(P31&gt;Q31,1,ROUND(P31/Q31,3))</f>
        <v>1.7000000000000001E-2</v>
      </c>
      <c r="S31" s="67">
        <f>IF(Q31&gt;P31,1,ROUND(Q31/P31,3))</f>
        <v>1</v>
      </c>
    </row>
    <row r="32" spans="1:23">
      <c r="F32" s="56"/>
      <c r="G32" s="56"/>
      <c r="V32" s="65"/>
    </row>
    <row r="33" spans="1:26">
      <c r="B33" s="73" t="s">
        <v>87</v>
      </c>
      <c r="F33" s="73">
        <f>ROUND(F8*F12*F22*F30,3)</f>
        <v>3.0000000000000001E-3</v>
      </c>
      <c r="G33" s="73">
        <f>ROUND(G8*G12*G22*G30,3)</f>
        <v>0.97199999999999998</v>
      </c>
      <c r="J33" s="73">
        <f>ROUND(J8*J12*J22*J30,3)</f>
        <v>4.0000000000000001E-3</v>
      </c>
      <c r="K33" s="73">
        <f>ROUND(K8*K12*K22*K30,3)</f>
        <v>1.232</v>
      </c>
      <c r="N33" s="73">
        <f>ROUND(N8*N12*N22*N30,3)</f>
        <v>4.0000000000000001E-3</v>
      </c>
      <c r="O33" s="73">
        <f>ROUND(O8*O12*O22*O30,3)</f>
        <v>0.95799999999999996</v>
      </c>
      <c r="Q33" s="74"/>
      <c r="R33" s="73">
        <f>ROUND(R8*R12*R22*R30,3)</f>
        <v>4.0000000000000001E-3</v>
      </c>
      <c r="S33" s="73">
        <f>ROUND(S8*S12*S22*S30,3)</f>
        <v>0.81200000000000006</v>
      </c>
    </row>
    <row r="35" spans="1:26">
      <c r="U35" s="56"/>
      <c r="V35" s="56"/>
      <c r="W35" s="56"/>
      <c r="X35" s="56"/>
    </row>
    <row r="36" spans="1:26" ht="16" thickBot="1">
      <c r="U36" s="184" t="s">
        <v>54</v>
      </c>
      <c r="V36" s="184"/>
      <c r="W36" s="184"/>
      <c r="X36" s="56"/>
    </row>
    <row r="37" spans="1:26" ht="17" thickTop="1" thickBot="1">
      <c r="U37" s="185"/>
      <c r="V37" s="187" t="s">
        <v>151</v>
      </c>
      <c r="W37" s="189"/>
    </row>
    <row r="38" spans="1:26" ht="17" thickBot="1">
      <c r="M38" s="56"/>
      <c r="U38" s="186"/>
      <c r="V38" s="75" t="s">
        <v>115</v>
      </c>
      <c r="W38" s="76" t="s">
        <v>114</v>
      </c>
    </row>
    <row r="39" spans="1:26" ht="17" thickTop="1">
      <c r="B39" s="77" t="s">
        <v>91</v>
      </c>
      <c r="U39" s="78" t="s">
        <v>115</v>
      </c>
      <c r="V39" s="79">
        <v>1</v>
      </c>
      <c r="W39" s="80">
        <v>1.232</v>
      </c>
      <c r="Y39" s="54" t="s">
        <v>105</v>
      </c>
      <c r="Z39" s="67" t="s">
        <v>155</v>
      </c>
    </row>
    <row r="40" spans="1:26" ht="17" thickBot="1">
      <c r="B40" s="65" t="s">
        <v>69</v>
      </c>
      <c r="C40" s="54">
        <v>1999</v>
      </c>
      <c r="D40" s="49" t="s">
        <v>117</v>
      </c>
      <c r="U40" s="81" t="s">
        <v>114</v>
      </c>
      <c r="V40" s="82">
        <v>1.232</v>
      </c>
      <c r="W40" s="83">
        <v>1</v>
      </c>
    </row>
    <row r="41" spans="1:26" ht="16" thickTop="1">
      <c r="B41" s="65" t="s">
        <v>70</v>
      </c>
      <c r="C41" s="54">
        <v>2005</v>
      </c>
      <c r="D41" s="49" t="s">
        <v>118</v>
      </c>
      <c r="U41" s="190" t="s">
        <v>127</v>
      </c>
      <c r="V41" s="190"/>
      <c r="W41" s="190"/>
    </row>
    <row r="42" spans="1:26">
      <c r="B42" s="65" t="s">
        <v>92</v>
      </c>
      <c r="C42" s="54">
        <v>2010</v>
      </c>
      <c r="D42" s="49" t="s">
        <v>119</v>
      </c>
    </row>
    <row r="43" spans="1:26">
      <c r="B43" s="65" t="s">
        <v>89</v>
      </c>
      <c r="C43" s="54">
        <v>2015</v>
      </c>
      <c r="D43" s="54" t="s">
        <v>93</v>
      </c>
    </row>
    <row r="44" spans="1:26" ht="32" customHeight="1"/>
    <row r="46" spans="1:26">
      <c r="T46" s="56"/>
    </row>
    <row r="47" spans="1:26">
      <c r="B47" s="56"/>
      <c r="C47" s="56"/>
    </row>
    <row r="48" spans="1:26">
      <c r="A48" s="56"/>
      <c r="B48" s="64"/>
      <c r="C48" s="56"/>
      <c r="D48" s="56"/>
    </row>
    <row r="49" spans="1:4">
      <c r="A49" s="56"/>
      <c r="B49" s="56"/>
      <c r="C49" s="56"/>
      <c r="D49" s="56"/>
    </row>
    <row r="50" spans="1:4">
      <c r="A50" s="56"/>
      <c r="B50" s="56"/>
      <c r="C50" s="56"/>
      <c r="D50" s="56"/>
    </row>
    <row r="51" spans="1:4">
      <c r="A51" s="56"/>
      <c r="B51" s="56"/>
      <c r="C51" s="56"/>
      <c r="D51" s="56"/>
    </row>
    <row r="52" spans="1:4">
      <c r="A52" s="56"/>
      <c r="B52" s="56"/>
      <c r="C52" s="56"/>
      <c r="D52" s="56"/>
    </row>
    <row r="55" spans="1:4">
      <c r="B55" s="60"/>
      <c r="C55" s="60"/>
    </row>
  </sheetData>
  <mergeCells count="20">
    <mergeCell ref="R3:S3"/>
    <mergeCell ref="D3:E3"/>
    <mergeCell ref="F3:G3"/>
    <mergeCell ref="D5:G5"/>
    <mergeCell ref="D6:G6"/>
    <mergeCell ref="H5:K5"/>
    <mergeCell ref="H6:K6"/>
    <mergeCell ref="H3:I3"/>
    <mergeCell ref="J3:K3"/>
    <mergeCell ref="L3:M3"/>
    <mergeCell ref="N3:O3"/>
    <mergeCell ref="P3:Q3"/>
    <mergeCell ref="U37:U38"/>
    <mergeCell ref="V37:W37"/>
    <mergeCell ref="U41:W41"/>
    <mergeCell ref="U36:W36"/>
    <mergeCell ref="L5:O5"/>
    <mergeCell ref="L6:O6"/>
    <mergeCell ref="P6:S6"/>
    <mergeCell ref="P5:S5"/>
  </mergeCell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Front page</vt:lpstr>
      <vt:lpstr>H2&amp;3 MAIN</vt:lpstr>
      <vt:lpstr>H2 data input</vt:lpstr>
      <vt:lpstr>strategic goals</vt:lpstr>
      <vt:lpstr>issues</vt:lpstr>
      <vt:lpstr>H3 data input</vt:lpstr>
      <vt:lpstr>PIPR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2016-04-27T16:03:47Z</dcterms:created>
  <dcterms:modified xsi:type="dcterms:W3CDTF">2019-03-03T20:57:55Z</dcterms:modified>
</cp:coreProperties>
</file>