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84061803868\Documents\Prace naukowe\SONATA\Książka projektowa\ZAŁĄCZNIKI NA STRONĘ\tabele H2&amp;H3\"/>
    </mc:Choice>
  </mc:AlternateContent>
  <bookViews>
    <workbookView xWindow="0" yWindow="460" windowWidth="24760" windowHeight="15400" tabRatio="692"/>
  </bookViews>
  <sheets>
    <sheet name="Front page" sheetId="17" r:id="rId1"/>
    <sheet name="H2&amp;H3 MAIN" sheetId="16" r:id="rId2"/>
    <sheet name="H2 data input" sheetId="8" r:id="rId3"/>
    <sheet name="Strat goals" sheetId="13" r:id="rId4"/>
    <sheet name="Issues" sheetId="14" r:id="rId5"/>
    <sheet name="H3 data input" sheetId="15" r:id="rId6"/>
    <sheet name="PIPR" sheetId="1" r:id="rId7"/>
  </sheets>
  <calcPr calcId="179021" concurrentCalc="0"/>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4" i="16" l="1"/>
  <c r="U4" i="16"/>
  <c r="T4" i="16"/>
  <c r="S4" i="16"/>
  <c r="O4" i="16"/>
  <c r="N4" i="16"/>
  <c r="M4" i="16"/>
  <c r="L4" i="16"/>
  <c r="AA4" i="16"/>
  <c r="Z4" i="16"/>
  <c r="AD4" i="16"/>
  <c r="AC4" i="16"/>
  <c r="Y4" i="16"/>
  <c r="X4" i="16"/>
  <c r="W4" i="16"/>
  <c r="R4" i="16"/>
  <c r="Q4" i="16"/>
  <c r="P4" i="16"/>
  <c r="AB4" i="16"/>
  <c r="J4" i="16"/>
  <c r="I4" i="16"/>
  <c r="H4" i="16"/>
  <c r="G4" i="16"/>
  <c r="F4" i="16"/>
  <c r="E4" i="16"/>
  <c r="D4" i="16"/>
  <c r="C4" i="16"/>
  <c r="O9" i="1"/>
  <c r="O10" i="1"/>
  <c r="O8" i="1"/>
  <c r="O13" i="1"/>
  <c r="O14" i="1"/>
  <c r="O15" i="1"/>
  <c r="O16" i="1"/>
  <c r="O17" i="1"/>
  <c r="O18" i="1"/>
  <c r="O19" i="1"/>
  <c r="O12" i="1"/>
  <c r="O22" i="1"/>
  <c r="O23" i="1"/>
  <c r="O21" i="1"/>
  <c r="O30" i="1"/>
  <c r="O29" i="1"/>
  <c r="O32" i="1"/>
  <c r="W13" i="1"/>
  <c r="N13" i="1"/>
  <c r="N14" i="1"/>
  <c r="N15" i="1"/>
  <c r="N16" i="1"/>
  <c r="N17" i="1"/>
  <c r="N18" i="1"/>
  <c r="N19" i="1"/>
  <c r="N12" i="1"/>
  <c r="N22" i="1"/>
  <c r="N23" i="1"/>
  <c r="N21" i="1"/>
  <c r="N30" i="1"/>
  <c r="N29" i="1"/>
  <c r="N32" i="1"/>
  <c r="W12" i="1"/>
  <c r="K9" i="1"/>
  <c r="K10" i="1"/>
  <c r="K8" i="1"/>
  <c r="K13" i="1"/>
  <c r="K14" i="1"/>
  <c r="K15" i="1"/>
  <c r="K16" i="1"/>
  <c r="K17" i="1"/>
  <c r="K18" i="1"/>
  <c r="K19" i="1"/>
  <c r="K12" i="1"/>
  <c r="K22" i="1"/>
  <c r="K23" i="1"/>
  <c r="K21" i="1"/>
  <c r="K30" i="1"/>
  <c r="K29" i="1"/>
  <c r="K32" i="1"/>
  <c r="W11" i="1"/>
  <c r="J13" i="1"/>
  <c r="J14" i="1"/>
  <c r="J15" i="1"/>
  <c r="J16" i="1"/>
  <c r="J17" i="1"/>
  <c r="J18" i="1"/>
  <c r="J19" i="1"/>
  <c r="J12" i="1"/>
  <c r="J22" i="1"/>
  <c r="J23" i="1"/>
  <c r="J21" i="1"/>
  <c r="J30" i="1"/>
  <c r="J29" i="1"/>
  <c r="J32" i="1"/>
  <c r="W10" i="1"/>
  <c r="G9" i="1"/>
  <c r="G10" i="1"/>
  <c r="G8" i="1"/>
  <c r="G13" i="1"/>
  <c r="G14" i="1"/>
  <c r="G15" i="1"/>
  <c r="G16" i="1"/>
  <c r="G17" i="1"/>
  <c r="G18" i="1"/>
  <c r="G19" i="1"/>
  <c r="G12" i="1"/>
  <c r="G22" i="1"/>
  <c r="G23" i="1"/>
  <c r="G21" i="1"/>
  <c r="G30" i="1"/>
  <c r="G29" i="1"/>
  <c r="G32" i="1"/>
  <c r="W9" i="1"/>
  <c r="F13" i="1"/>
  <c r="F14" i="1"/>
  <c r="F15" i="1"/>
  <c r="F16" i="1"/>
  <c r="F17" i="1"/>
  <c r="F18" i="1"/>
  <c r="F19" i="1"/>
  <c r="F12" i="1"/>
  <c r="F22" i="1"/>
  <c r="F23" i="1"/>
  <c r="F21" i="1"/>
  <c r="F30" i="1"/>
  <c r="F29" i="1"/>
  <c r="F32" i="1"/>
  <c r="W8" i="1"/>
  <c r="V13" i="1"/>
  <c r="V12" i="1"/>
  <c r="V11" i="1"/>
  <c r="V10" i="1"/>
  <c r="V9" i="1"/>
  <c r="V8" i="1"/>
  <c r="U13" i="1"/>
  <c r="U12" i="1"/>
  <c r="U11" i="1"/>
  <c r="U10" i="1"/>
  <c r="U9" i="1"/>
  <c r="U8" i="1"/>
  <c r="T13" i="1"/>
  <c r="T12" i="1"/>
  <c r="T11" i="1"/>
  <c r="T10" i="1"/>
  <c r="T9" i="1"/>
  <c r="T8" i="1"/>
  <c r="S13" i="1"/>
  <c r="S12" i="1"/>
  <c r="S11" i="1"/>
  <c r="S10" i="1"/>
  <c r="S9" i="1"/>
  <c r="S8" i="1"/>
  <c r="N10" i="1"/>
  <c r="N9" i="1"/>
  <c r="J10" i="1"/>
  <c r="J9" i="1"/>
  <c r="F10" i="1"/>
  <c r="F9" i="1"/>
  <c r="R24" i="1"/>
  <c r="R21" i="1"/>
  <c r="S23" i="1"/>
  <c r="R23" i="1"/>
  <c r="S22" i="1"/>
  <c r="R22" i="1"/>
  <c r="S21" i="1"/>
  <c r="R25" i="1"/>
  <c r="S25" i="1"/>
  <c r="S24" i="1"/>
</calcChain>
</file>

<file path=xl/sharedStrings.xml><?xml version="1.0" encoding="utf-8"?>
<sst xmlns="http://schemas.openxmlformats.org/spreadsheetml/2006/main" count="470" uniqueCount="313">
  <si>
    <t>RAW DATA</t>
  </si>
  <si>
    <t>PROCESSED DATA</t>
  </si>
  <si>
    <t>ACTOR</t>
  </si>
  <si>
    <t>t0</t>
  </si>
  <si>
    <t>T1</t>
  </si>
  <si>
    <t>T2</t>
  </si>
  <si>
    <t>a) time series</t>
  </si>
  <si>
    <t>YEAR</t>
  </si>
  <si>
    <t>T_YEAR</t>
  </si>
  <si>
    <t>Power</t>
  </si>
  <si>
    <t>Influence</t>
  </si>
  <si>
    <t>Presence</t>
  </si>
  <si>
    <t>INT_ROLE</t>
  </si>
  <si>
    <t>POWER</t>
  </si>
  <si>
    <t>power_status</t>
  </si>
  <si>
    <t>power_type</t>
  </si>
  <si>
    <t>t1</t>
  </si>
  <si>
    <t>INFLUENCE</t>
  </si>
  <si>
    <t>t2</t>
  </si>
  <si>
    <t>inf_population</t>
  </si>
  <si>
    <t>inf_territory</t>
  </si>
  <si>
    <t>inf_GDP</t>
  </si>
  <si>
    <t>inf_GDPshare</t>
  </si>
  <si>
    <t>inf_GDPgrowth</t>
  </si>
  <si>
    <t>inf_milexpend</t>
  </si>
  <si>
    <t>inf_milGDP</t>
  </si>
  <si>
    <t>Actor</t>
  </si>
  <si>
    <t>PRESENCE</t>
  </si>
  <si>
    <t>pres_geo</t>
  </si>
  <si>
    <t>pres_pol</t>
  </si>
  <si>
    <t>diplomatic</t>
  </si>
  <si>
    <t>economic</t>
  </si>
  <si>
    <t>Int_Role</t>
  </si>
  <si>
    <t>military</t>
  </si>
  <si>
    <t>goes to --&gt;</t>
  </si>
  <si>
    <t>socio-cultural</t>
  </si>
  <si>
    <t>15)</t>
  </si>
  <si>
    <t>16)</t>
  </si>
  <si>
    <t>NATO</t>
  </si>
  <si>
    <t>H2 and H3 Hypotheses Verification Matrix</t>
  </si>
  <si>
    <t>Case No.</t>
  </si>
  <si>
    <t>Case designation</t>
  </si>
  <si>
    <t>aIV1</t>
  </si>
  <si>
    <t>IV1a</t>
  </si>
  <si>
    <t>IV1b</t>
  </si>
  <si>
    <t>IntV1b</t>
  </si>
  <si>
    <t>IV1c</t>
  </si>
  <si>
    <t>IV1d</t>
  </si>
  <si>
    <t>IntV1d</t>
  </si>
  <si>
    <t>aIV2</t>
  </si>
  <si>
    <t>converging strategic goals</t>
  </si>
  <si>
    <t>overlapping/complementary/competing goals correlation coefficient</t>
  </si>
  <si>
    <t>proximity between goals</t>
  </si>
  <si>
    <t>adjusted proximity between goals</t>
  </si>
  <si>
    <t>issue salience correlation coefficient</t>
  </si>
  <si>
    <t>proximity between issues</t>
  </si>
  <si>
    <t>adjusted proximity between issues</t>
  </si>
  <si>
    <t>converging international roles</t>
  </si>
  <si>
    <t>qty all goals</t>
  </si>
  <si>
    <t>qty overlapping goals</t>
  </si>
  <si>
    <t>qty complementary goals</t>
  </si>
  <si>
    <t>qty competing goals</t>
  </si>
  <si>
    <t>goals proximity, Pearson correlation coeff for S : IO pair</t>
  </si>
  <si>
    <t>goals proximity, Pearson correlation coeff for S : S-IO pair</t>
  </si>
  <si>
    <t>goals proximity, Pearson correlation coeff for IO : S-IO pair</t>
  </si>
  <si>
    <t>qty all issues</t>
  </si>
  <si>
    <t>qty overlapping issues</t>
  </si>
  <si>
    <t>qty complementary issues</t>
  </si>
  <si>
    <t>qty competing issues</t>
  </si>
  <si>
    <t>salient issue proximity, Pearson correlation coeff for S : IO pair</t>
  </si>
  <si>
    <t>salient issue proximity, Pearson correlation coeff for S : S-IO pair</t>
  </si>
  <si>
    <t>salient issue proximity, Pearson correlation coeff for IO : S-IO pair</t>
  </si>
  <si>
    <t>IO int_role cumulative index</t>
  </si>
  <si>
    <t>S int_role cumulative index</t>
  </si>
  <si>
    <t>int_roles proximity coefficient</t>
  </si>
  <si>
    <t>qty neutral goals</t>
  </si>
  <si>
    <t>qty neutral issues</t>
  </si>
  <si>
    <t>STRATEGIC GOALS CONV</t>
  </si>
  <si>
    <t>1)</t>
  </si>
  <si>
    <t>2)</t>
  </si>
  <si>
    <t>3)</t>
  </si>
  <si>
    <t>4)</t>
  </si>
  <si>
    <t>5)</t>
  </si>
  <si>
    <t>6)</t>
  </si>
  <si>
    <t>7)</t>
  </si>
  <si>
    <t>8)</t>
  </si>
  <si>
    <t>9)</t>
  </si>
  <si>
    <t>10)</t>
  </si>
  <si>
    <t>11)</t>
  </si>
  <si>
    <t>12)</t>
  </si>
  <si>
    <t>13)</t>
  </si>
  <si>
    <t>14)</t>
  </si>
  <si>
    <t>complementary</t>
  </si>
  <si>
    <t>Time-series data explanation</t>
  </si>
  <si>
    <t>data końcowa badania</t>
  </si>
  <si>
    <t>NATO-Russia Council</t>
  </si>
  <si>
    <t>RUSSIA</t>
  </si>
  <si>
    <t>Russia</t>
  </si>
  <si>
    <t>T0</t>
  </si>
  <si>
    <t>Russia joins the Partnership for Peace (PfP)</t>
  </si>
  <si>
    <t>NATO-RUSSIA</t>
  </si>
  <si>
    <t>Multilateral cooperation</t>
  </si>
  <si>
    <t>Cooperation with partners</t>
  </si>
  <si>
    <t>Arms control and non-proliferation</t>
  </si>
  <si>
    <t>overlaping</t>
  </si>
  <si>
    <t>Collective defence</t>
  </si>
  <si>
    <t>Counter-terrorism</t>
  </si>
  <si>
    <t>Security of the Euro-Atlantic area</t>
  </si>
  <si>
    <t>Cooperation with EU</t>
  </si>
  <si>
    <t>Russia's position in the international arena</t>
  </si>
  <si>
    <t>Peaceful order in Europe</t>
  </si>
  <si>
    <t>Russia's economy cooperation</t>
  </si>
  <si>
    <t>Cooperation with Russia</t>
  </si>
  <si>
    <t>Peace in the Balkans</t>
  </si>
  <si>
    <t>Russia's neighborhood</t>
  </si>
  <si>
    <t>Cooperation with CIS</t>
  </si>
  <si>
    <t>Russia's borders security</t>
  </si>
  <si>
    <t>NATO-Russia</t>
  </si>
  <si>
    <t>RELEVANCE</t>
  </si>
  <si>
    <t>relevance_strategic</t>
  </si>
  <si>
    <t>Relevance</t>
  </si>
  <si>
    <t>Proximity Matrix</t>
  </si>
  <si>
    <t> Correlation between Vectors of Values</t>
  </si>
  <si>
    <t>NATO_Russia</t>
  </si>
  <si>
    <t>This is a similarity matrix</t>
  </si>
  <si>
    <t>International roles: PIPR-metrical data</t>
  </si>
  <si>
    <t>H3 Indicators INPUT</t>
  </si>
  <si>
    <t>International roles convergence</t>
  </si>
  <si>
    <t>17a)</t>
  </si>
  <si>
    <t>Strategic narratives convegence (actor-system)</t>
  </si>
  <si>
    <t>18)</t>
  </si>
  <si>
    <r>
      <rPr>
        <b/>
        <sz val="12"/>
        <color theme="1"/>
        <rFont val="Calibri"/>
        <family val="2"/>
        <scheme val="minor"/>
      </rPr>
      <t>strat_narra</t>
    </r>
    <r>
      <rPr>
        <sz val="11"/>
        <color theme="1"/>
        <rFont val="Czcionka tekstu podstawowego"/>
        <family val="2"/>
        <charset val="238"/>
      </rPr>
      <t xml:space="preserve"> convergence scope</t>
    </r>
  </si>
  <si>
    <t>Tables for SPSS</t>
  </si>
  <si>
    <t>17_a</t>
  </si>
  <si>
    <t>compatible or competing</t>
  </si>
  <si>
    <t>Security system developement in Euro-Atlantic area</t>
  </si>
  <si>
    <t>Russia's security system developement</t>
  </si>
  <si>
    <t>Regional conflicts prevention</t>
  </si>
  <si>
    <t>Stabilizing actions in the post-Soviet area</t>
  </si>
  <si>
    <t>int_roles proximity (PIPR-metrical distance)</t>
  </si>
  <si>
    <t>H2 Indicators INPUT</t>
  </si>
  <si>
    <t>Strategic goals: salience and proximity measurement</t>
  </si>
  <si>
    <t>Strategic goals salience</t>
  </si>
  <si>
    <t>scope of convergence</t>
  </si>
  <si>
    <t>Strategic goals proximity</t>
  </si>
  <si>
    <t>degree and direction of convergence</t>
  </si>
  <si>
    <t>RESULTS</t>
  </si>
  <si>
    <t>Indicator number</t>
  </si>
  <si>
    <t>S : IO</t>
  </si>
  <si>
    <t xml:space="preserve">goes to  </t>
  </si>
  <si>
    <t>S : S-IO</t>
  </si>
  <si>
    <t>IO : S-IO</t>
  </si>
  <si>
    <t>Issue salience</t>
  </si>
  <si>
    <t>Issue proximity</t>
  </si>
  <si>
    <t> Euclidean Distance</t>
  </si>
  <si>
    <t xml:space="preserve">goes to --&gt; </t>
  </si>
  <si>
    <t>This is a dissimilarity matrix</t>
  </si>
  <si>
    <t>DATA SOURCES:</t>
  </si>
  <si>
    <r>
      <t>Rome Declaration</t>
    </r>
    <r>
      <rPr>
        <sz val="11"/>
        <color theme="1"/>
        <rFont val="Calibri"/>
        <family val="2"/>
        <charset val="238"/>
      </rPr>
      <t>. (2002). Retrived from: https://www.nato.int/nrc-website/media/69549/2002.05.28_nrc_rome_declaration.pdf.</t>
    </r>
  </si>
  <si>
    <r>
      <t xml:space="preserve">NATO. (1999). </t>
    </r>
    <r>
      <rPr>
        <i/>
        <sz val="11"/>
        <color theme="1"/>
        <rFont val="Calibri"/>
        <family val="2"/>
        <charset val="238"/>
      </rPr>
      <t>The Alliance’s Strategic Concept</t>
    </r>
    <r>
      <rPr>
        <sz val="11"/>
        <color theme="1"/>
        <rFont val="Calibri"/>
        <family val="2"/>
        <charset val="238"/>
      </rPr>
      <t>. Retrived from: https://www.nato.int/cps/en/natohq/official_texts_27433.htm.</t>
    </r>
  </si>
  <si>
    <r>
      <t xml:space="preserve">NATO. (2006). </t>
    </r>
    <r>
      <rPr>
        <i/>
        <sz val="11"/>
        <color theme="1"/>
        <rFont val="Calibri"/>
        <family val="2"/>
        <charset val="238"/>
      </rPr>
      <t>Comprehensive Political Guidance</t>
    </r>
    <r>
      <rPr>
        <sz val="11"/>
        <color theme="1"/>
        <rFont val="Calibri"/>
        <family val="2"/>
        <charset val="238"/>
      </rPr>
      <t>. Retrived from: https://www.nato.int/cps/ic/natohq/official_texts_56425.htm.</t>
    </r>
  </si>
  <si>
    <r>
      <t xml:space="preserve">NATO. (2009). </t>
    </r>
    <r>
      <rPr>
        <i/>
        <sz val="11"/>
        <color theme="1"/>
        <rFont val="Calibri"/>
        <family val="2"/>
        <charset val="238"/>
      </rPr>
      <t>Declaration on Alliance Security</t>
    </r>
    <r>
      <rPr>
        <sz val="11"/>
        <color theme="1"/>
        <rFont val="Calibri"/>
        <family val="2"/>
        <charset val="238"/>
      </rPr>
      <t>. Retrived from: https://www.nato.int/cps/ua/natohq/news_52838.htm.</t>
    </r>
  </si>
  <si>
    <r>
      <t xml:space="preserve">NATO. (2010). </t>
    </r>
    <r>
      <rPr>
        <i/>
        <sz val="11"/>
        <color theme="1"/>
        <rFont val="Calibri"/>
        <family val="2"/>
        <charset val="238"/>
      </rPr>
      <t>Strategic Concept for the Defence and Security</t>
    </r>
    <r>
      <rPr>
        <sz val="11"/>
        <color theme="1"/>
        <rFont val="Calibri"/>
        <family val="2"/>
        <charset val="238"/>
      </rPr>
      <t>. Retrived from: https://www.nato.int/cps/ic/natohq/topics_82705.htm.</t>
    </r>
  </si>
  <si>
    <r>
      <t xml:space="preserve">NATO. (2014). </t>
    </r>
    <r>
      <rPr>
        <i/>
        <sz val="11"/>
        <color theme="1"/>
        <rFont val="Calibri"/>
        <family val="2"/>
        <charset val="238"/>
      </rPr>
      <t>The Wales Declaration on the Transatlantic Bond</t>
    </r>
    <r>
      <rPr>
        <sz val="11"/>
        <color theme="1"/>
        <rFont val="Calibri"/>
        <family val="2"/>
        <charset val="238"/>
      </rPr>
      <t>. Retrived from: https://www.nato.int/cps/en/natohq/official_texts_112985.htm.</t>
    </r>
  </si>
  <si>
    <r>
      <t xml:space="preserve">The Ministry of Foreign Affairs of the Russian Federation. (2000). </t>
    </r>
    <r>
      <rPr>
        <i/>
        <sz val="11"/>
        <color theme="1"/>
        <rFont val="Calibri"/>
        <family val="2"/>
        <charset val="238"/>
      </rPr>
      <t>The National Security Concept of the Russian Federation</t>
    </r>
    <r>
      <rPr>
        <sz val="11"/>
        <color theme="1"/>
        <rFont val="Calibri"/>
        <family val="2"/>
        <charset val="238"/>
      </rPr>
      <t>. Retrived from: http://www.mid.ru/en/foreign_policy/official_documents/-/asset_publisher/CptICkB6BZ29/content/id/589768.</t>
    </r>
  </si>
  <si>
    <r>
      <t xml:space="preserve">The Ministry of Foreign Affairs of the Russian Federation. (2000). </t>
    </r>
    <r>
      <rPr>
        <i/>
        <sz val="11"/>
        <color theme="1"/>
        <rFont val="Calibri"/>
        <family val="2"/>
        <charset val="238"/>
      </rPr>
      <t>The Foreign Policy Concept of the Russian Federation</t>
    </r>
    <r>
      <rPr>
        <sz val="11"/>
        <color theme="1"/>
        <rFont val="Calibri"/>
        <family val="2"/>
        <charset val="238"/>
      </rPr>
      <t>. https://fas.org/nuke/guide/russia/doctrine/econcept.htm.</t>
    </r>
  </si>
  <si>
    <r>
      <t xml:space="preserve">The Ministry of Foreign Affairs of the Russian Federation. (2008). </t>
    </r>
    <r>
      <rPr>
        <i/>
        <sz val="11"/>
        <color theme="1"/>
        <rFont val="Calibri"/>
        <family val="2"/>
        <charset val="238"/>
      </rPr>
      <t>The Foreign Policy Concept of the Russian Federation</t>
    </r>
    <r>
      <rPr>
        <sz val="11"/>
        <color theme="1"/>
        <rFont val="Calibri"/>
        <family val="2"/>
        <charset val="238"/>
      </rPr>
      <t>. Retrived from: http://en.kremlin.ru/supplement/4116.</t>
    </r>
  </si>
  <si>
    <r>
      <t xml:space="preserve">The Ministry of Foreign Affairs of the Russian Federation. (2009). </t>
    </r>
    <r>
      <rPr>
        <i/>
        <sz val="11"/>
        <color theme="1"/>
        <rFont val="Calibri"/>
        <family val="2"/>
        <charset val="238"/>
      </rPr>
      <t>Russia’s National Security Strategy to 2020</t>
    </r>
    <r>
      <rPr>
        <sz val="11"/>
        <color theme="1"/>
        <rFont val="Calibri"/>
        <family val="2"/>
        <charset val="238"/>
      </rPr>
      <t>. Retrived from: http://rustrans.wikidot.com/russia-s-national-security-strategy-to-2020.</t>
    </r>
  </si>
  <si>
    <t>The Ministry of Foreign Affairs of the Russian Federation. (2013). Concept of the Foreign Policy of the Russian Federation. Retrived from: http://www.mid.ru/en/foreign_policy/official_documents/-/asset_publisher/CptICkB6BZ29/content/id/122186.</t>
  </si>
  <si>
    <t>Strategic bilateral documents in the years 2002-2015</t>
  </si>
  <si>
    <t>NATO's strategic documents in the years 2002-2015</t>
  </si>
  <si>
    <t>Russia's strategic documents in the years 2002-2015</t>
  </si>
  <si>
    <t>NATO-Russia Council. (2013b). Progress update on Afghan helicopter training project. Retrived from: https://www.nato.int/nrc-website/en/articles/20130805-hmtf-phase-2-july-meeting/index.html.</t>
  </si>
  <si>
    <r>
      <t xml:space="preserve">Aksienow, S. W., Gołubczikow, S. W., Nowikow, W. K. (2015). Razwitije sistiem protiworakietnoj oborony ssza i biezopasnostʹ rossii. </t>
    </r>
    <r>
      <rPr>
        <i/>
        <sz val="11"/>
        <color theme="1"/>
        <rFont val="Calibri"/>
        <family val="2"/>
        <charset val="238"/>
        <scheme val="minor"/>
      </rPr>
      <t>Wiestnik Akadiemii Wojennych Nauk, 1</t>
    </r>
    <r>
      <rPr>
        <sz val="11"/>
        <color theme="1"/>
        <rFont val="Calibri"/>
        <family val="2"/>
        <charset val="238"/>
        <scheme val="minor"/>
      </rPr>
      <t>, 51-61.</t>
    </r>
  </si>
  <si>
    <r>
      <t xml:space="preserve">Allison, R. (2014). Russian ‘deniable’ intervention in Ukraine: how and why Russia broke the rules. </t>
    </r>
    <r>
      <rPr>
        <i/>
        <sz val="11"/>
        <color theme="1"/>
        <rFont val="Calibri"/>
        <family val="2"/>
        <charset val="238"/>
        <scheme val="minor"/>
      </rPr>
      <t>International Affairs, 90</t>
    </r>
    <r>
      <rPr>
        <sz val="11"/>
        <color theme="1"/>
        <rFont val="Calibri"/>
        <family val="2"/>
        <charset val="238"/>
        <scheme val="minor"/>
      </rPr>
      <t>(6), 1255-1297.</t>
    </r>
  </si>
  <si>
    <r>
      <t xml:space="preserve">Bryc, A. (2009). </t>
    </r>
    <r>
      <rPr>
        <i/>
        <sz val="11"/>
        <color theme="1"/>
        <rFont val="Calibri"/>
        <family val="2"/>
        <charset val="238"/>
        <scheme val="minor"/>
      </rPr>
      <t>Rosja w XXI wieku. Gracz światowy czy koniec gry?</t>
    </r>
    <r>
      <rPr>
        <sz val="11"/>
        <color theme="1"/>
        <rFont val="Calibri"/>
        <family val="2"/>
        <charset val="238"/>
        <scheme val="minor"/>
      </rPr>
      <t xml:space="preserve"> Warszawa: Wydawnictwa Akademickie i Profesjonalne.</t>
    </r>
  </si>
  <si>
    <r>
      <t xml:space="preserve">CIA. (2016). </t>
    </r>
    <r>
      <rPr>
        <i/>
        <sz val="11"/>
        <color theme="1"/>
        <rFont val="Calibri"/>
        <family val="2"/>
        <charset val="238"/>
        <scheme val="minor"/>
      </rPr>
      <t>The World Factbook</t>
    </r>
    <r>
      <rPr>
        <sz val="11"/>
        <color theme="1"/>
        <rFont val="Calibri"/>
        <family val="2"/>
        <charset val="238"/>
        <scheme val="minor"/>
      </rPr>
      <t>. Retrived from: https://www.cia.gov/library/publications/the-world-factbook/.</t>
    </r>
  </si>
  <si>
    <r>
      <t xml:space="preserve">Cooper, L. (1999). </t>
    </r>
    <r>
      <rPr>
        <i/>
        <sz val="11"/>
        <color theme="1"/>
        <rFont val="Calibri"/>
        <family val="2"/>
        <charset val="238"/>
        <scheme val="minor"/>
      </rPr>
      <t>Russia and the World: New State-of-Play on the International Stage</t>
    </r>
    <r>
      <rPr>
        <sz val="11"/>
        <color theme="1"/>
        <rFont val="Calibri"/>
        <family val="2"/>
        <charset val="238"/>
        <scheme val="minor"/>
      </rPr>
      <t>. London: Palgrave Macmillan.</t>
    </r>
  </si>
  <si>
    <r>
      <t xml:space="preserve">Donaldson, R. H., Nogee, J. L. (2014). </t>
    </r>
    <r>
      <rPr>
        <i/>
        <sz val="11"/>
        <color theme="1"/>
        <rFont val="Calibri"/>
        <family val="2"/>
        <charset val="238"/>
        <scheme val="minor"/>
      </rPr>
      <t>The Foreign Policy of Russia: Changing Systems, Enduring Interests, 2014</t>
    </r>
    <r>
      <rPr>
        <sz val="11"/>
        <color theme="1"/>
        <rFont val="Calibri"/>
        <family val="2"/>
        <charset val="238"/>
        <scheme val="minor"/>
      </rPr>
      <t>. London &amp; New York: Routledge.</t>
    </r>
  </si>
  <si>
    <r>
      <t xml:space="preserve">Economy Watch. (2016). </t>
    </r>
    <r>
      <rPr>
        <i/>
        <sz val="11"/>
        <color theme="1"/>
        <rFont val="Calibri"/>
        <family val="2"/>
        <charset val="238"/>
        <scheme val="minor"/>
      </rPr>
      <t>GDP Share of World Total (PPP), All Countries</t>
    </r>
    <r>
      <rPr>
        <sz val="11"/>
        <color theme="1"/>
        <rFont val="Calibri"/>
        <family val="2"/>
        <charset val="238"/>
        <scheme val="minor"/>
      </rPr>
      <t>. Retrived from:  http://www.economywatch.com/economic-statistics/economic indicators/GDP_Share_of_World_Total_PPP/.</t>
    </r>
  </si>
  <si>
    <r>
      <t>Founding Act on Mutual Relations, Cooperation and Security between NATO and the Russian Federation signed in Paris, France</t>
    </r>
    <r>
      <rPr>
        <sz val="11"/>
        <color theme="1"/>
        <rFont val="Calibri"/>
        <family val="2"/>
        <charset val="238"/>
        <scheme val="minor"/>
      </rPr>
      <t xml:space="preserve">. (1997). Retrived from: </t>
    </r>
    <r>
      <rPr>
        <sz val="11"/>
        <rFont val="Calibri"/>
        <family val="2"/>
        <charset val="238"/>
        <scheme val="minor"/>
      </rPr>
      <t>https://www.nato.int/cps/su/natohq/official_texts_25468.htm</t>
    </r>
    <r>
      <rPr>
        <sz val="11"/>
        <color theme="1"/>
        <rFont val="Calibri"/>
        <family val="2"/>
        <charset val="238"/>
        <scheme val="minor"/>
      </rPr>
      <t>.</t>
    </r>
  </si>
  <si>
    <r>
      <t xml:space="preserve">Handberg, R. (2015). The symbolic politics of ballistic missile defense: seeking the perfect defense in an imperfect world. </t>
    </r>
    <r>
      <rPr>
        <i/>
        <sz val="11"/>
        <color theme="1"/>
        <rFont val="Calibri"/>
        <family val="2"/>
        <charset val="238"/>
        <scheme val="minor"/>
      </rPr>
      <t>Defense &amp; Security Analysis, 31</t>
    </r>
    <r>
      <rPr>
        <sz val="11"/>
        <color theme="1"/>
        <rFont val="Calibri"/>
        <family val="2"/>
        <charset val="238"/>
        <scheme val="minor"/>
      </rPr>
      <t>(1), 44-57.</t>
    </r>
  </si>
  <si>
    <r>
      <t xml:space="preserve">Heisbourg, F. (2016). The Future of the US Alliance System. </t>
    </r>
    <r>
      <rPr>
        <i/>
        <sz val="11"/>
        <color theme="1"/>
        <rFont val="Calibri"/>
        <family val="2"/>
        <charset val="238"/>
        <scheme val="minor"/>
      </rPr>
      <t>Foreign Affairs, 5</t>
    </r>
    <r>
      <rPr>
        <sz val="11"/>
        <color theme="1"/>
        <rFont val="Calibri"/>
        <family val="2"/>
        <charset val="238"/>
        <scheme val="minor"/>
      </rPr>
      <t>. Retrived from: https://www.foreignaffairs.com/articles/2016-12-05/future-us-alliance-system.</t>
    </r>
  </si>
  <si>
    <r>
      <t xml:space="preserve">Henderson, J., Ferguson, A. (2014). </t>
    </r>
    <r>
      <rPr>
        <i/>
        <sz val="11"/>
        <color theme="1"/>
        <rFont val="Calibri"/>
        <family val="2"/>
        <charset val="238"/>
        <scheme val="minor"/>
      </rPr>
      <t>International partnership in Russia: conclusions from the oil and gas industry</t>
    </r>
    <r>
      <rPr>
        <sz val="11"/>
        <color theme="1"/>
        <rFont val="Calibri"/>
        <family val="2"/>
        <charset val="238"/>
        <scheme val="minor"/>
      </rPr>
      <t>. London: Palgrave Macmillan.</t>
    </r>
  </si>
  <si>
    <r>
      <t xml:space="preserve">Knorr, K. E. (2015). </t>
    </r>
    <r>
      <rPr>
        <i/>
        <sz val="11"/>
        <color theme="1"/>
        <rFont val="Calibri"/>
        <family val="2"/>
        <charset val="238"/>
        <scheme val="minor"/>
      </rPr>
      <t>NATO and American security</t>
    </r>
    <r>
      <rPr>
        <sz val="11"/>
        <color theme="1"/>
        <rFont val="Calibri"/>
        <family val="2"/>
        <charset val="238"/>
        <scheme val="minor"/>
      </rPr>
      <t>. Princeton: Princeton University Press.</t>
    </r>
  </si>
  <si>
    <r>
      <t xml:space="preserve">Loftus S., Kanet R. E. (2017) Growing Confrontation Between Russia and the West: Russia’s Challenge to the Post-Cold War Order. In: R. Kanet (ed.), </t>
    </r>
    <r>
      <rPr>
        <i/>
        <sz val="11"/>
        <color theme="1"/>
        <rFont val="Calibri"/>
        <family val="2"/>
        <charset val="238"/>
        <scheme val="minor"/>
      </rPr>
      <t>The Russian Challenge to the European Security Environment</t>
    </r>
    <r>
      <rPr>
        <sz val="11"/>
        <color theme="1"/>
        <rFont val="Calibri"/>
        <family val="2"/>
        <charset val="238"/>
        <scheme val="minor"/>
      </rPr>
      <t>, 13-36. London: Palgrave Macmillan.</t>
    </r>
  </si>
  <si>
    <r>
      <t xml:space="preserve">Long, A. (2014). NATO special operations: Promise and problem. </t>
    </r>
    <r>
      <rPr>
        <i/>
        <sz val="11"/>
        <color theme="1"/>
        <rFont val="Calibri"/>
        <family val="2"/>
        <charset val="238"/>
        <scheme val="minor"/>
      </rPr>
      <t>Orbis, 58</t>
    </r>
    <r>
      <rPr>
        <sz val="11"/>
        <color theme="1"/>
        <rFont val="Calibri"/>
        <family val="2"/>
        <charset val="238"/>
        <scheme val="minor"/>
      </rPr>
      <t>(4), 540-551.</t>
    </r>
  </si>
  <si>
    <r>
      <t xml:space="preserve">Lucarelli S. (2005). NATO and the European System of Liberal-Democratic Security Communities. In: T. Flockhart (ed.), </t>
    </r>
    <r>
      <rPr>
        <i/>
        <sz val="11"/>
        <color theme="1"/>
        <rFont val="Calibri"/>
        <family val="2"/>
        <charset val="238"/>
        <scheme val="minor"/>
      </rPr>
      <t>Socializing Democratic Norms</t>
    </r>
    <r>
      <rPr>
        <sz val="11"/>
        <color theme="1"/>
        <rFont val="Calibri"/>
        <family val="2"/>
        <charset val="238"/>
        <scheme val="minor"/>
      </rPr>
      <t>, 85-105. London: Palgrave Macmillan.</t>
    </r>
  </si>
  <si>
    <r>
      <t xml:space="preserve">NATO-Russia Council. (2004). </t>
    </r>
    <r>
      <rPr>
        <i/>
        <sz val="11"/>
        <color theme="1"/>
        <rFont val="Calibri"/>
        <family val="2"/>
        <charset val="238"/>
        <scheme val="minor"/>
      </rPr>
      <t>Action Plan on Terrorism</t>
    </r>
    <r>
      <rPr>
        <sz val="11"/>
        <color theme="1"/>
        <rFont val="Calibri"/>
        <family val="2"/>
        <charset val="238"/>
        <scheme val="minor"/>
      </rPr>
      <t>. Retrived from: https://www.nato.int/nrc-website/media/59703/2004.12.09_nrc_action_plan_on_terrorism.pdf.</t>
    </r>
  </si>
  <si>
    <r>
      <t xml:space="preserve">NATO-Russia Council. (2011). </t>
    </r>
    <r>
      <rPr>
        <i/>
        <sz val="11"/>
        <color theme="1"/>
        <rFont val="Calibri"/>
        <family val="2"/>
        <charset val="238"/>
        <scheme val="minor"/>
      </rPr>
      <t>Action Plan on Terrorism</t>
    </r>
    <r>
      <rPr>
        <sz val="11"/>
        <color theme="1"/>
        <rFont val="Calibri"/>
        <family val="2"/>
        <charset val="238"/>
        <scheme val="minor"/>
      </rPr>
      <t>. Retrived from: https://www.nato.int/nrc-website/media/62581/2011.04.15_nrc_action_plan_on_terrorism.pdf.</t>
    </r>
  </si>
  <si>
    <r>
      <t xml:space="preserve">NATO-Russia Council. (2013). </t>
    </r>
    <r>
      <rPr>
        <i/>
        <sz val="11"/>
        <color theme="1"/>
        <rFont val="Calibri"/>
        <family val="2"/>
        <charset val="238"/>
        <scheme val="minor"/>
      </rPr>
      <t>NRC Practical Cooperation Fact Sheet</t>
    </r>
    <r>
      <rPr>
        <sz val="11"/>
        <color theme="1"/>
        <rFont val="Calibri"/>
        <family val="2"/>
        <charset val="238"/>
        <scheme val="minor"/>
      </rPr>
      <t>. Retrived from: https://www.nato.int/nrc-website/media/104666/nato-russia_council_factsheet_final_2013-11-07_trilingual.pdf.</t>
    </r>
  </si>
  <si>
    <r>
      <t xml:space="preserve">NATO. (2011). </t>
    </r>
    <r>
      <rPr>
        <i/>
        <sz val="11"/>
        <color theme="1"/>
        <rFont val="Calibri"/>
        <family val="2"/>
        <charset val="238"/>
        <scheme val="minor"/>
      </rPr>
      <t>NATO Information Office in Moscow</t>
    </r>
    <r>
      <rPr>
        <sz val="11"/>
        <color theme="1"/>
        <rFont val="Calibri"/>
        <family val="2"/>
        <charset val="238"/>
        <scheme val="minor"/>
      </rPr>
      <t>. Retrived from: https://www.nato.int/cps/en/natohq/topics_49751.htm.</t>
    </r>
  </si>
  <si>
    <r>
      <t xml:space="preserve">NATO. (2015). </t>
    </r>
    <r>
      <rPr>
        <i/>
        <sz val="11"/>
        <color theme="1"/>
        <rFont val="Calibri"/>
        <family val="2"/>
        <charset val="238"/>
        <scheme val="minor"/>
      </rPr>
      <t>Partners</t>
    </r>
    <r>
      <rPr>
        <sz val="11"/>
        <color theme="1"/>
        <rFont val="Calibri"/>
        <family val="2"/>
        <charset val="238"/>
        <scheme val="minor"/>
      </rPr>
      <t>. Retrived from: https://www.nato.int/cps/en/natohq/51288.htm.</t>
    </r>
  </si>
  <si>
    <r>
      <t xml:space="preserve">NATO. (2015a). </t>
    </r>
    <r>
      <rPr>
        <i/>
        <sz val="11"/>
        <color theme="1"/>
        <rFont val="Calibri"/>
        <family val="2"/>
        <charset val="238"/>
        <scheme val="minor"/>
      </rPr>
      <t>NATO Military Liaison Mission Moscow</t>
    </r>
    <r>
      <rPr>
        <sz val="11"/>
        <color theme="1"/>
        <rFont val="Calibri"/>
        <family val="2"/>
        <charset val="238"/>
        <scheme val="minor"/>
      </rPr>
      <t>. Retrived from: https://www.nato.int/cps/en/natohq/topics_50341.htm.</t>
    </r>
  </si>
  <si>
    <r>
      <t xml:space="preserve">NATO. (2017). </t>
    </r>
    <r>
      <rPr>
        <i/>
        <sz val="11"/>
        <color theme="1"/>
        <rFont val="Calibri"/>
        <family val="2"/>
        <charset val="238"/>
        <scheme val="minor"/>
      </rPr>
      <t>Informacyonnoje biuro NATO w Moskwie</t>
    </r>
    <r>
      <rPr>
        <sz val="11"/>
        <color theme="1"/>
        <rFont val="Calibri"/>
        <family val="2"/>
        <charset val="238"/>
        <scheme val="minor"/>
      </rPr>
      <t>. Retrived from: https://www.nato.int/cps/ru/natohq/79469.htm.</t>
    </r>
  </si>
  <si>
    <r>
      <t xml:space="preserve">NATO. (2018b). </t>
    </r>
    <r>
      <rPr>
        <i/>
        <sz val="11"/>
        <color theme="1"/>
        <rFont val="Calibri"/>
        <family val="2"/>
        <charset val="238"/>
        <scheme val="minor"/>
      </rPr>
      <t>Relations with Russia</t>
    </r>
    <r>
      <rPr>
        <sz val="11"/>
        <color theme="1"/>
        <rFont val="Calibri"/>
        <family val="2"/>
        <charset val="238"/>
        <scheme val="minor"/>
      </rPr>
      <t xml:space="preserve">. Retrived from: </t>
    </r>
    <r>
      <rPr>
        <sz val="11"/>
        <rFont val="Calibri"/>
        <family val="2"/>
        <charset val="238"/>
        <scheme val="minor"/>
      </rPr>
      <t>https://www.nato.int/cps/en/natolive/topics_50090.htm</t>
    </r>
    <r>
      <rPr>
        <sz val="11"/>
        <color theme="1"/>
        <rFont val="Calibri"/>
        <family val="2"/>
        <charset val="238"/>
        <scheme val="minor"/>
      </rPr>
      <t>.</t>
    </r>
  </si>
  <si>
    <r>
      <t xml:space="preserve">NATO. (2018d). </t>
    </r>
    <r>
      <rPr>
        <i/>
        <sz val="11"/>
        <color theme="1"/>
        <rFont val="Calibri"/>
        <family val="2"/>
        <charset val="238"/>
        <scheme val="minor"/>
      </rPr>
      <t>Operations and missions: past and present</t>
    </r>
    <r>
      <rPr>
        <sz val="11"/>
        <color theme="1"/>
        <rFont val="Calibri"/>
        <family val="2"/>
        <charset val="238"/>
        <scheme val="minor"/>
      </rPr>
      <t>. Retrived from: https://www.nato.int/cps/en/natohq/topics_52060.htm.</t>
    </r>
  </si>
  <si>
    <r>
      <t xml:space="preserve">Odgaard, L. (2014). </t>
    </r>
    <r>
      <rPr>
        <i/>
        <sz val="11"/>
        <color theme="1"/>
        <rFont val="Calibri"/>
        <family val="2"/>
        <charset val="238"/>
        <scheme val="minor"/>
      </rPr>
      <t>Strategy in NATO: Preparing for an Imperfect World</t>
    </r>
    <r>
      <rPr>
        <sz val="11"/>
        <color theme="1"/>
        <rFont val="Calibri"/>
        <family val="2"/>
        <charset val="238"/>
        <scheme val="minor"/>
      </rPr>
      <t>. London &amp; New York: Routledge.</t>
    </r>
  </si>
  <si>
    <r>
      <t xml:space="preserve">Owen, C., Heathershaw, J., Savin, I. (2017). How postcolonial is post-Western IR? Mimicry and mētis in the international politics of Russia and Central Asia. </t>
    </r>
    <r>
      <rPr>
        <i/>
        <sz val="11"/>
        <color theme="1"/>
        <rFont val="Calibri"/>
        <family val="2"/>
        <charset val="238"/>
        <scheme val="minor"/>
      </rPr>
      <t>Review of International Studies, 44</t>
    </r>
    <r>
      <rPr>
        <sz val="11"/>
        <color theme="1"/>
        <rFont val="Calibri"/>
        <family val="2"/>
        <charset val="238"/>
        <scheme val="minor"/>
      </rPr>
      <t>(2), 279-300.</t>
    </r>
  </si>
  <si>
    <r>
      <t xml:space="preserve">Parszkowa, J. Y. (2015). Razwiertywanije protiworakietnoj oborony SSZA w Aziatsko-Tichookieanskom riegionie. </t>
    </r>
    <r>
      <rPr>
        <i/>
        <sz val="11"/>
        <color theme="1"/>
        <rFont val="Calibri"/>
        <family val="2"/>
        <charset val="238"/>
        <scheme val="minor"/>
      </rPr>
      <t>Wiestnik MGIMO Uniwiersitieta, 6</t>
    </r>
    <r>
      <rPr>
        <sz val="11"/>
        <color theme="1"/>
        <rFont val="Calibri"/>
        <family val="2"/>
        <charset val="238"/>
        <scheme val="minor"/>
      </rPr>
      <t>(45), 188-195.</t>
    </r>
  </si>
  <si>
    <r>
      <t xml:space="preserve">Permanent Mission of the Russian Federation to NATO. (2016). </t>
    </r>
    <r>
      <rPr>
        <i/>
        <sz val="11"/>
        <color theme="1"/>
        <rFont val="Calibri"/>
        <family val="2"/>
        <charset val="238"/>
        <scheme val="minor"/>
      </rPr>
      <t>Russia-NATO: Facts and Myths</t>
    </r>
    <r>
      <rPr>
        <sz val="11"/>
        <color theme="1"/>
        <rFont val="Calibri"/>
        <family val="2"/>
        <charset val="238"/>
        <scheme val="minor"/>
      </rPr>
      <t>. Retrived from: https://missiontonato.mid.ru/web/nato-en/russia-nato-facts-and-myths/.</t>
    </r>
  </si>
  <si>
    <r>
      <t>Rome Declaration</t>
    </r>
    <r>
      <rPr>
        <sz val="11"/>
        <color theme="1"/>
        <rFont val="Calibri"/>
        <family val="2"/>
        <charset val="238"/>
        <scheme val="minor"/>
      </rPr>
      <t>. (2002). Retrived from: https://www.nato.int/nrc-website/media/69549/2002.05.28_nrc_rome_declaration.pdf.</t>
    </r>
  </si>
  <si>
    <r>
      <t xml:space="preserve">Rumer, E. B. (2017). </t>
    </r>
    <r>
      <rPr>
        <i/>
        <sz val="11"/>
        <color theme="1"/>
        <rFont val="Calibri"/>
        <family val="2"/>
        <charset val="238"/>
        <scheme val="minor"/>
      </rPr>
      <t>Russian foreign policy beyond Putin</t>
    </r>
    <r>
      <rPr>
        <sz val="11"/>
        <color theme="1"/>
        <rFont val="Calibri"/>
        <family val="2"/>
        <charset val="238"/>
        <scheme val="minor"/>
      </rPr>
      <t>. London &amp; New York: Routledge.</t>
    </r>
  </si>
  <si>
    <r>
      <t xml:space="preserve">Shea, J. (2014). NATO’s Future Strategy: Ready for the Threats of the Future or Refighting the Battles of the Past? In: L. Odgaard (ed.), </t>
    </r>
    <r>
      <rPr>
        <i/>
        <sz val="11"/>
        <color theme="1"/>
        <rFont val="Calibri"/>
        <family val="2"/>
        <charset val="238"/>
        <scheme val="minor"/>
      </rPr>
      <t>Strategy in NATO. Palgrave Studies in Governance, Security and Development</t>
    </r>
    <r>
      <rPr>
        <sz val="11"/>
        <color theme="1"/>
        <rFont val="Calibri"/>
        <family val="2"/>
        <charset val="238"/>
        <scheme val="minor"/>
      </rPr>
      <t>, 27-41. New York: Palgrave Macmillan.</t>
    </r>
  </si>
  <si>
    <r>
      <t xml:space="preserve">Sloan, S. R. (2016). </t>
    </r>
    <r>
      <rPr>
        <i/>
        <sz val="11"/>
        <color theme="1"/>
        <rFont val="Calibri"/>
        <family val="2"/>
        <charset val="238"/>
        <scheme val="minor"/>
      </rPr>
      <t>Defense of the West: NATO, The European Union and the transatlantic bargain</t>
    </r>
    <r>
      <rPr>
        <sz val="11"/>
        <color theme="1"/>
        <rFont val="Calibri"/>
        <family val="2"/>
        <charset val="238"/>
        <scheme val="minor"/>
      </rPr>
      <t>. Manchester: Manchester University Press.</t>
    </r>
  </si>
  <si>
    <r>
      <t xml:space="preserve">Snetkov, A., Giles, K., Galeotti, M., Pynnöniemi, K. (2015). Russia and Regime Security. </t>
    </r>
    <r>
      <rPr>
        <i/>
        <sz val="11"/>
        <color theme="1"/>
        <rFont val="Calibri"/>
        <family val="2"/>
        <charset val="238"/>
        <scheme val="minor"/>
      </rPr>
      <t>Russian Analytical Digest, 173</t>
    </r>
    <r>
      <rPr>
        <sz val="11"/>
        <color theme="1"/>
        <rFont val="Calibri"/>
        <family val="2"/>
        <charset val="238"/>
        <scheme val="minor"/>
      </rPr>
      <t>.</t>
    </r>
  </si>
  <si>
    <r>
      <t xml:space="preserve">Stockholm International Peace Research Institute. (2015). </t>
    </r>
    <r>
      <rPr>
        <i/>
        <sz val="11"/>
        <color theme="1"/>
        <rFont val="Calibri"/>
        <family val="2"/>
        <charset val="238"/>
        <scheme val="minor"/>
      </rPr>
      <t>SIPRI Military Expenditure Database</t>
    </r>
    <r>
      <rPr>
        <sz val="11"/>
        <color theme="1"/>
        <rFont val="Calibri"/>
        <family val="2"/>
        <charset val="238"/>
        <scheme val="minor"/>
      </rPr>
      <t>. Retrived from: http://www.sipri.org/research/armaments/milex/milex_database.</t>
    </r>
  </si>
  <si>
    <r>
      <t xml:space="preserve">Wellings, B., Kelly, S., Wilson, B., Burton, J., Holland, M. (2017). Narrative Alignment and Misalignment: NATO as a Global Actor as Seen from Australia and New Zealand. </t>
    </r>
    <r>
      <rPr>
        <i/>
        <sz val="11"/>
        <color theme="1"/>
        <rFont val="Calibri"/>
        <family val="2"/>
        <charset val="238"/>
        <scheme val="minor"/>
      </rPr>
      <t>Asian Security, 14</t>
    </r>
    <r>
      <rPr>
        <sz val="11"/>
        <color theme="1"/>
        <rFont val="Calibri"/>
        <family val="2"/>
        <charset val="238"/>
        <scheme val="minor"/>
      </rPr>
      <t>(1), 24-37.</t>
    </r>
  </si>
  <si>
    <r>
      <t xml:space="preserve">Włodkowska-Bagan, A. (2013). </t>
    </r>
    <r>
      <rPr>
        <i/>
        <sz val="11"/>
        <color theme="1"/>
        <rFont val="Calibri"/>
        <family val="2"/>
        <charset val="238"/>
        <scheme val="minor"/>
      </rPr>
      <t>Rywalizacja mocarstw na obszarze poradzieckim</t>
    </r>
    <r>
      <rPr>
        <sz val="11"/>
        <color theme="1"/>
        <rFont val="Calibri"/>
        <family val="2"/>
        <charset val="238"/>
        <scheme val="minor"/>
      </rPr>
      <t>. Warszawa: Difin.</t>
    </r>
  </si>
  <si>
    <r>
      <t xml:space="preserve">Worth, O. (2017). </t>
    </r>
    <r>
      <rPr>
        <i/>
        <sz val="11"/>
        <color theme="1"/>
        <rFont val="Calibri"/>
        <family val="2"/>
        <charset val="238"/>
        <scheme val="minor"/>
      </rPr>
      <t>Hegemony, international political economy and post-communist Russia</t>
    </r>
    <r>
      <rPr>
        <sz val="11"/>
        <color theme="1"/>
        <rFont val="Calibri"/>
        <family val="2"/>
        <charset val="238"/>
        <scheme val="minor"/>
      </rPr>
      <t>. London: Taylor &amp; Francis.</t>
    </r>
  </si>
  <si>
    <t>SPaSIO Project Datasets                                                                                  ©Strategic Partnerships Group, 2013-2018</t>
  </si>
  <si>
    <r>
      <rPr>
        <sz val="11"/>
        <rFont val="Calibri"/>
        <family val="2"/>
        <charset val="238"/>
        <scheme val="minor"/>
      </rPr>
      <t xml:space="preserve">Title: </t>
    </r>
    <r>
      <rPr>
        <b/>
        <sz val="11"/>
        <color theme="1"/>
        <rFont val="Calibri"/>
        <family val="2"/>
        <charset val="238"/>
        <scheme val="minor"/>
      </rPr>
      <t>Strategic goals and strategic roles convergence (H2&amp;H3)</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</si>
  <si>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</si>
  <si>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</si>
  <si>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</si>
  <si>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</si>
  <si>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sz val="11"/>
        <rFont val="Calibri"/>
        <family val="2"/>
        <scheme val="minor"/>
      </rPr>
      <t>Date of dta query</t>
    </r>
    <r>
      <rPr>
        <sz val="11"/>
        <color theme="1"/>
        <rFont val="Calibri"/>
        <family val="2"/>
        <scheme val="minor"/>
      </rPr>
      <t>:</t>
    </r>
    <r>
      <rPr>
        <b/>
        <sz val="11"/>
        <color theme="1"/>
        <rFont val="Calibri"/>
        <family val="2"/>
        <scheme val="minor"/>
      </rPr>
      <t xml:space="preserve"> 01.01.2017</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</si>
  <si>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</si>
  <si>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</si>
  <si>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</si>
  <si>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</si>
  <si>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</si>
  <si>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</si>
  <si>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t>Salient issues: salience and proximity measurement</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</si>
  <si>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</si>
  <si>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scheme val="minor"/>
      </rPr>
      <t xml:space="preserve">Dataset: </t>
    </r>
    <r>
      <rPr>
        <b/>
        <sz val="11"/>
        <color theme="1"/>
        <rFont val="Calibri"/>
        <family val="2"/>
        <charset val="238"/>
        <scheme val="minor"/>
      </rPr>
      <t>SPaSIO/NATO-Russia/goals and roles convergence</t>
    </r>
  </si>
  <si>
    <r>
      <rPr>
        <i/>
        <sz val="11"/>
        <rFont val="Calibri"/>
        <family val="2"/>
        <scheme val="minor"/>
      </rPr>
      <t>Author:</t>
    </r>
    <r>
      <rPr>
        <b/>
        <i/>
        <sz val="11"/>
        <color theme="1"/>
        <rFont val="Calibri"/>
        <family val="2"/>
        <scheme val="minor"/>
      </rPr>
      <t xml:space="preserve"> Joanna Piechowiak-Lamparska</t>
    </r>
  </si>
  <si>
    <r>
      <t xml:space="preserve">Case: </t>
    </r>
    <r>
      <rPr>
        <b/>
        <sz val="11"/>
        <rFont val="Calibri"/>
        <family val="2"/>
        <charset val="238"/>
        <scheme val="minor"/>
      </rPr>
      <t>NATO-Russia</t>
    </r>
  </si>
  <si>
    <r>
      <t xml:space="preserve">EBSCO. (2018). </t>
    </r>
    <r>
      <rPr>
        <i/>
        <sz val="11"/>
        <rFont val="Calibri"/>
        <family val="2"/>
        <scheme val="minor"/>
      </rPr>
      <t>Academic Search Complete</t>
    </r>
    <r>
      <rPr>
        <sz val="11"/>
        <rFont val="Calibri"/>
        <family val="2"/>
        <scheme val="minor"/>
      </rPr>
      <t>. Retrived from https://www.ebsco.com/products/research-databases</t>
    </r>
  </si>
  <si>
    <r>
      <t xml:space="preserve">Morales Ruvalcaba, D. E. (2013). </t>
    </r>
    <r>
      <rPr>
        <i/>
        <sz val="11"/>
        <color rgb="FF000000"/>
        <rFont val="Calibri"/>
        <family val="2"/>
      </rPr>
      <t>Poder, estructura y hegemonía: pautas para el estudio de la gobernanza internacional. Volumen I: Índice de Poder Mundial (IPM).</t>
    </r>
    <r>
      <rPr>
        <sz val="11"/>
        <color rgb="FF000000"/>
        <rFont val="Calibri"/>
        <family val="2"/>
      </rPr>
      <t> Guadalajara: Ediciones GIPM.</t>
    </r>
  </si>
  <si>
    <r>
      <t xml:space="preserve">World Bank. (2016). </t>
    </r>
    <r>
      <rPr>
        <i/>
        <sz val="11"/>
        <rFont val="Calibri"/>
        <family val="2"/>
        <scheme val="minor"/>
      </rPr>
      <t>GDP at market prices (current US$)</t>
    </r>
    <r>
      <rPr>
        <sz val="11"/>
        <rFont val="Calibri"/>
        <family val="2"/>
        <scheme val="minor"/>
      </rPr>
      <t>. Retrived from: https://data.worldbank.org/indicator/NY.GDP.MKTP.CD.</t>
    </r>
  </si>
  <si>
    <r>
      <t xml:space="preserve">World Bank. (2016). </t>
    </r>
    <r>
      <rPr>
        <i/>
        <sz val="11"/>
        <color rgb="FF000000"/>
        <rFont val="Calibri"/>
        <family val="2"/>
      </rPr>
      <t>GDP growth (annual %)</t>
    </r>
    <r>
      <rPr>
        <sz val="11"/>
        <color rgb="FF000000"/>
        <rFont val="Calibri"/>
        <family val="2"/>
      </rPr>
      <t>. Retrived from: https://data.worldbank.org/indicator/NY.GDP.MKTP.KD.ZG</t>
    </r>
  </si>
  <si>
    <r>
      <t xml:space="preserve">World Bank. (2016). </t>
    </r>
    <r>
      <rPr>
        <i/>
        <sz val="11"/>
        <rFont val="Calibri"/>
        <family val="2"/>
        <scheme val="minor"/>
      </rPr>
      <t>Population, total</t>
    </r>
    <r>
      <rPr>
        <sz val="11"/>
        <rFont val="Calibri"/>
        <family val="2"/>
        <scheme val="minor"/>
      </rPr>
      <t>. Retrived from: http://data.worldbank.org/indicator/SP.POP.TOTL.</t>
    </r>
  </si>
  <si>
    <t>METODOLOGICAL ASSUMPTIONS:</t>
  </si>
  <si>
    <t>Our study of strategic roles convergence unfolds in two steps.</t>
  </si>
  <si>
    <t>Firstly, we enquire into parametric distance, or dissimilarity, of actors’ PIPR-metrical role profiles and measure it statistically (SPSS-based measure of Euclidean distance).</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</si>
  <si>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</si>
  <si>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PIPR analytical model consists of 4 elements: Power, Influence, Presence and strategic Relevance.</t>
  </si>
  <si>
    <t>In terms of type of Power it was assumed that all actors share the basic level of power: hard power. The other types were assigned to state/IO based on their characteristics and labelling captured in IR literature.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</si>
  <si>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</si>
  <si>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</si>
  <si>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</si>
  <si>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</si>
  <si>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</si>
  <si>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</si>
  <si>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</si>
  <si>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</si>
  <si>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</si>
  <si>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r>
      <rPr>
        <b/>
        <sz val="11"/>
        <color theme="1"/>
        <rFont val="Calibri"/>
        <family val="2"/>
      </rPr>
      <t>IO</t>
    </r>
    <r>
      <rPr>
        <sz val="11"/>
        <color theme="1"/>
        <rFont val="Calibri"/>
        <family val="2"/>
      </rPr>
      <t xml:space="preserve"> </t>
    </r>
    <r>
      <rPr>
        <b/>
        <sz val="11"/>
        <color theme="1"/>
        <rFont val="Calibri"/>
        <family val="2"/>
      </rPr>
      <t>int_role</t>
    </r>
    <r>
      <rPr>
        <sz val="11"/>
        <color theme="1"/>
        <rFont val="Calibri"/>
        <family val="2"/>
      </rPr>
      <t xml:space="preserve"> cumulative index</t>
    </r>
  </si>
  <si>
    <r>
      <rPr>
        <b/>
        <sz val="11"/>
        <color theme="1"/>
        <rFont val="Calibri"/>
        <family val="2"/>
      </rPr>
      <t>S int_role</t>
    </r>
    <r>
      <rPr>
        <sz val="11"/>
        <color theme="1"/>
        <rFont val="Calibri"/>
        <family val="2"/>
      </rPr>
      <t xml:space="preserve"> cumulative index</t>
    </r>
  </si>
  <si>
    <r>
      <rPr>
        <b/>
        <sz val="11"/>
        <color theme="1"/>
        <rFont val="Calibri"/>
        <family val="2"/>
      </rPr>
      <t>int_roles</t>
    </r>
    <r>
      <rPr>
        <sz val="11"/>
        <color theme="1"/>
        <rFont val="Calibri"/>
        <family val="2"/>
      </rPr>
      <t xml:space="preserve"> proximity coefficient</t>
    </r>
  </si>
  <si>
    <r>
      <rPr>
        <b/>
        <sz val="11"/>
        <color theme="1"/>
        <rFont val="Calibri"/>
        <family val="2"/>
      </rPr>
      <t>strat_narra</t>
    </r>
    <r>
      <rPr>
        <sz val="11"/>
        <color theme="1"/>
        <rFont val="Calibri"/>
        <family val="2"/>
      </rPr>
      <t xml:space="preserve"> convergence scope</t>
    </r>
  </si>
  <si>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</si>
  <si>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t>Global and Euro-Atlantic area's system</t>
  </si>
  <si>
    <t>Russia's security system</t>
  </si>
  <si>
    <t>Stability in Euro-Atlantic area</t>
  </si>
  <si>
    <t>Stability in near abroad area</t>
  </si>
  <si>
    <t>Crisis management</t>
  </si>
  <si>
    <t>Rule of law</t>
  </si>
  <si>
    <t>Democracy developement</t>
  </si>
  <si>
    <t>Regional instability in the global dimension</t>
  </si>
  <si>
    <t>Instability in post-Soviet area</t>
  </si>
  <si>
    <t>Economy</t>
  </si>
  <si>
    <t>Partnership</t>
  </si>
  <si>
    <t>NATO military operations</t>
  </si>
  <si>
    <t>Russia's military operations</t>
  </si>
  <si>
    <t>Human rights</t>
  </si>
  <si>
    <t>Developement</t>
  </si>
  <si>
    <t>Culture</t>
  </si>
  <si>
    <t>Social development</t>
  </si>
  <si>
    <t>Economy and energy issues</t>
  </si>
  <si>
    <t>18 issues in total</t>
  </si>
  <si>
    <t>2 overlapping</t>
  </si>
  <si>
    <t>3 complementary</t>
  </si>
  <si>
    <t>13 compatible or competing</t>
  </si>
  <si>
    <t>сonvergence type</t>
  </si>
  <si>
    <t>19 goals in total</t>
  </si>
  <si>
    <t>5 complementary</t>
  </si>
  <si>
    <t>12 compatible or competing</t>
  </si>
  <si>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</si>
  <si>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</si>
  <si>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</si>
  <si>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LEGEND:</t>
  </si>
  <si>
    <t>S</t>
  </si>
  <si>
    <t>eg Ukraine</t>
  </si>
  <si>
    <t>IO</t>
  </si>
  <si>
    <t>eg NATO</t>
  </si>
  <si>
    <t>S-IO</t>
  </si>
  <si>
    <t>eg Ukraine-NATO, or NATO-Ukraine [order of naming first here does not matter]</t>
  </si>
  <si>
    <t>calculated manually, from Excel tables, based on Atlas.ti output [see 'strat goals' and 'issue salience' tabs]</t>
  </si>
  <si>
    <t>SPSS-calculated, from Excel tables, based on Atlas.ti output [see 'strat goals' and 'issue salience' tabs]</t>
  </si>
  <si>
    <t>Content analysis and CAQDAS-based coding</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</si>
  <si>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</si>
  <si>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</si>
  <si>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</si>
  <si>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</si>
  <si>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</si>
  <si>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</si>
  <si>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</si>
  <si>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Salience analysis</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</si>
  <si>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</si>
  <si>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</si>
  <si>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</si>
  <si>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</si>
  <si>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</si>
  <si>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</si>
  <si>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</si>
  <si>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</si>
  <si>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</si>
  <si>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</si>
  <si>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r>
      <rPr>
        <sz val="11"/>
        <rFont val="Calibri"/>
        <family val="2"/>
        <scheme val="minor"/>
      </rPr>
      <t xml:space="preserve">Timeframe (H2): </t>
    </r>
    <r>
      <rPr>
        <b/>
        <sz val="11"/>
        <color theme="1"/>
        <rFont val="Calibri"/>
        <family val="2"/>
        <scheme val="minor"/>
      </rPr>
      <t>2002-2014</t>
    </r>
  </si>
  <si>
    <r>
      <rPr>
        <sz val="11"/>
        <rFont val="Calibri"/>
        <family val="2"/>
        <scheme val="minor"/>
      </rPr>
      <t xml:space="preserve">Time series data intervals (H3): </t>
    </r>
    <r>
      <rPr>
        <b/>
        <sz val="11"/>
        <color theme="1"/>
        <rFont val="Calibri"/>
        <family val="2"/>
        <scheme val="minor"/>
      </rPr>
      <t>1994, 2002, 2014</t>
    </r>
  </si>
  <si>
    <r>
      <rPr>
        <i/>
        <sz val="11"/>
        <rFont val="Calibri"/>
        <family val="2"/>
        <scheme val="minor"/>
      </rPr>
      <t>Editors:</t>
    </r>
    <r>
      <rPr>
        <b/>
        <i/>
        <sz val="11"/>
        <color theme="1"/>
        <rFont val="Calibri"/>
        <family val="2"/>
        <scheme val="minor"/>
      </rPr>
      <t xml:space="preserve"> Andriy Tyuska and 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</si>
</sst>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00000000"/>
  </numFmts>
  <fonts count="7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1"/>
      <name val="Calibri"/>
      <family val="2"/>
      <scheme val="minor"/>
    </font>
    <font>
      <sz val="10"/>
      <name val="Arial"/>
      <family val="2"/>
    </font>
    <font>
      <b/>
      <sz val="11"/>
      <color rgb="FFFF0000"/>
      <name val="Calibri"/>
      <family val="2"/>
      <scheme val="minor"/>
    </font>
    <font>
      <b/>
      <sz val="12"/>
      <color rgb="FF000000"/>
      <name val="Calibri"/>
      <family val="2"/>
    </font>
    <font>
      <sz val="11"/>
      <color theme="0" tint="-0.34998626667073579"/>
      <name val="Calibri"/>
      <family val="2"/>
      <scheme val="minor"/>
    </font>
    <font>
      <sz val="12"/>
      <color rgb="FF000000"/>
      <name val="Calibri"/>
      <family val="2"/>
    </font>
    <font>
      <b/>
      <sz val="11"/>
      <color theme="1"/>
      <name val="Calibri"/>
      <family val="2"/>
      <scheme val="minor"/>
    </font>
    <font>
      <b/>
      <i/>
      <sz val="11"/>
      <color rgb="FFFF0000"/>
      <name val="Calibri"/>
      <family val="2"/>
      <scheme val="minor"/>
    </font>
    <font>
      <i/>
      <sz val="11"/>
      <color theme="1"/>
      <name val="Calibri"/>
      <family val="2"/>
      <scheme val="minor"/>
    </font>
    <font>
      <i/>
      <sz val="11"/>
      <color rgb="FF000000"/>
      <name val="Calibri"/>
      <family val="2"/>
      <scheme val="minor"/>
    </font>
    <font>
      <sz val="11"/>
      <color rgb="FFFF0000"/>
      <name val="Calibri"/>
      <family val="2"/>
      <scheme val="minor"/>
    </font>
    <font>
      <b/>
      <sz val="11"/>
      <color rgb="FFFF0000"/>
      <name val="Calibri"/>
      <family val="2"/>
    </font>
    <font>
      <sz val="11"/>
      <color theme="1"/>
      <name val="Calibri"/>
      <family val="2"/>
    </font>
    <font>
      <b/>
      <i/>
      <sz val="11"/>
      <color rgb="FFFF0000"/>
      <name val="Calibri"/>
      <family val="2"/>
    </font>
    <font>
      <i/>
      <sz val="11"/>
      <color theme="1"/>
      <name val="Calibri"/>
      <family val="2"/>
    </font>
    <font>
      <b/>
      <sz val="11"/>
      <color theme="1"/>
      <name val="Calibri"/>
      <family val="2"/>
    </font>
    <font>
      <sz val="10"/>
      <color rgb="FF000000"/>
      <name val="Calibri"/>
      <family val="2"/>
    </font>
    <font>
      <b/>
      <sz val="11"/>
      <color indexed="8"/>
      <name val="Calibri"/>
      <family val="2"/>
    </font>
    <font>
      <b/>
      <sz val="12"/>
      <color rgb="FFFF0000"/>
      <name val="Calibri"/>
      <family val="2"/>
    </font>
    <font>
      <sz val="11"/>
      <color rgb="FFFF0000"/>
      <name val="Calibri"/>
      <family val="2"/>
    </font>
    <font>
      <i/>
      <sz val="11"/>
      <color rgb="FF000000"/>
      <name val="Calibri"/>
      <family val="2"/>
    </font>
    <font>
      <b/>
      <sz val="12"/>
      <color theme="1"/>
      <name val="Calibri"/>
      <family val="2"/>
    </font>
    <font>
      <sz val="12"/>
      <color theme="1"/>
      <name val="Calibri"/>
      <family val="2"/>
    </font>
    <font>
      <sz val="10"/>
      <color theme="1"/>
      <name val="Calibri"/>
      <family val="2"/>
    </font>
    <font>
      <i/>
      <sz val="12"/>
      <color theme="1"/>
      <name val="Calibri"/>
      <family val="2"/>
    </font>
    <font>
      <b/>
      <i/>
      <u/>
      <sz val="10"/>
      <color theme="1"/>
      <name val="Calibri"/>
      <family val="2"/>
    </font>
    <font>
      <i/>
      <sz val="10"/>
      <color theme="1"/>
      <name val="Calibri"/>
      <family val="2"/>
    </font>
    <font>
      <i/>
      <u/>
      <sz val="11"/>
      <color theme="1"/>
      <name val="Calibri"/>
      <family val="2"/>
      <charset val="238"/>
      <scheme val="minor"/>
    </font>
    <font>
      <b/>
      <sz val="11"/>
      <color rgb="FF000000"/>
      <name val="Calibri"/>
      <family val="2"/>
      <charset val="238"/>
      <scheme val="minor"/>
    </font>
    <font>
      <sz val="11"/>
      <color theme="1"/>
      <name val="Calibri"/>
      <family val="2"/>
      <charset val="238"/>
    </font>
    <font>
      <i/>
      <sz val="11"/>
      <color theme="1"/>
      <name val="Calibri"/>
      <family val="2"/>
      <charset val="238"/>
    </font>
    <font>
      <b/>
      <sz val="11"/>
      <color theme="1"/>
      <name val="Calibri"/>
      <family val="2"/>
      <charset val="238"/>
    </font>
    <font>
      <i/>
      <sz val="11"/>
      <color theme="1"/>
      <name val="Calibri"/>
      <family val="2"/>
      <charset val="238"/>
      <scheme val="minor"/>
    </font>
    <font>
      <sz val="11"/>
      <name val="Calibri"/>
      <family val="2"/>
      <charset val="238"/>
      <scheme val="minor"/>
    </font>
    <font>
      <sz val="11"/>
      <color rgb="FF000000"/>
      <name val="Calibri"/>
      <family val="2"/>
      <charset val="238"/>
    </font>
    <font>
      <sz val="11"/>
      <color rgb="FFFF0000"/>
      <name val="Calibri"/>
      <family val="2"/>
      <charset val="238"/>
      <scheme val="minor"/>
    </font>
    <font>
      <b/>
      <sz val="11"/>
      <color theme="1"/>
      <name val="Calibri"/>
      <family val="2"/>
      <charset val="238"/>
      <scheme val="minor"/>
    </font>
    <font>
      <sz val="10"/>
      <name val="Arial"/>
      <family val="2"/>
      <charset val="238"/>
    </font>
    <font>
      <b/>
      <i/>
      <sz val="11"/>
      <color theme="1"/>
      <name val="Calibri"/>
      <family val="2"/>
      <scheme val="minor"/>
    </font>
    <font>
      <i/>
      <sz val="11"/>
      <name val="Calibri"/>
      <family val="2"/>
      <scheme val="minor"/>
    </font>
    <font>
      <sz val="8"/>
      <color rgb="FF222222"/>
      <name val="Arial"/>
      <family val="2"/>
      <charset val="238"/>
    </font>
    <font>
      <b/>
      <sz val="12"/>
      <color theme="1"/>
      <name val="Calibri"/>
      <family val="2"/>
      <charset val="238"/>
      <scheme val="minor"/>
    </font>
    <font>
      <sz val="11"/>
      <name val="Calibri"/>
      <family val="2"/>
      <scheme val="minor"/>
    </font>
    <font>
      <b/>
      <sz val="11"/>
      <name val="Calibri"/>
      <family val="2"/>
      <charset val="238"/>
      <scheme val="minor"/>
    </font>
    <font>
      <b/>
      <sz val="11"/>
      <name val="Calibri"/>
      <family val="2"/>
      <scheme val="minor"/>
    </font>
    <font>
      <sz val="12"/>
      <name val="Calibri"/>
      <family val="2"/>
      <charset val="238"/>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
      <sz val="11"/>
      <color rgb="FF000000"/>
      <name val="Calibri"/>
      <family val="2"/>
    </font>
    <font>
      <b/>
      <sz val="11"/>
      <color rgb="FF000000"/>
      <name val="Calibri"/>
      <family val="2"/>
    </font>
    <font>
      <i/>
      <u/>
      <sz val="11"/>
      <color theme="1"/>
      <name val="Calibri"/>
      <family val="2"/>
      <scheme val="minor"/>
    </font>
    <font>
      <b/>
      <i/>
      <sz val="11"/>
      <color rgb="FFFF0000"/>
      <name val="Calibri"/>
      <family val="2"/>
      <charset val="238"/>
    </font>
    <font>
      <sz val="11"/>
      <name val="Calibri"/>
      <family val="2"/>
      <charset val="238"/>
    </font>
    <font>
      <i/>
      <sz val="11"/>
      <name val="Calibri"/>
      <family val="2"/>
      <charset val="238"/>
    </font>
    <font>
      <b/>
      <i/>
      <sz val="11"/>
      <name val="Calibri"/>
      <family val="2"/>
      <charset val="238"/>
    </font>
    <font>
      <b/>
      <sz val="11"/>
      <name val="Calibri"/>
      <family val="2"/>
      <charset val="238"/>
    </font>
    <font>
      <i/>
      <u/>
      <sz val="11"/>
      <color rgb="FF000000"/>
      <name val="Calibri"/>
      <family val="2"/>
      <charset val="238"/>
    </font>
    <font>
      <b/>
      <sz val="11"/>
      <color rgb="FF000000"/>
      <name val="Calibri"/>
      <family val="2"/>
      <charset val="238"/>
    </font>
    <font>
      <i/>
      <sz val="11"/>
      <color rgb="FF000000"/>
      <name val="Calibri"/>
      <family val="2"/>
      <charset val="238"/>
    </font>
    <font>
      <i/>
      <sz val="11"/>
      <name val="Symbol"/>
      <family val="1"/>
      <charset val="2"/>
    </font>
    <font>
      <i/>
      <vertAlign val="subscript"/>
      <sz val="11"/>
      <name val="Calibri"/>
      <family val="2"/>
      <charset val="238"/>
    </font>
    <font>
      <i/>
      <sz val="12"/>
      <color rgb="FF000000"/>
      <name val="Calibri"/>
      <family val="2"/>
      <charset val="238"/>
      <scheme val="minor"/>
    </font>
    <font>
      <b/>
      <i/>
      <sz val="12"/>
      <color theme="1"/>
      <name val="Calibri"/>
      <family val="2"/>
      <charset val="238"/>
      <scheme val="minor"/>
    </font>
    <font>
      <sz val="12"/>
      <color theme="1"/>
      <name val="Calibri"/>
      <family val="2"/>
      <charset val="238"/>
      <scheme val="minor"/>
    </font>
    <font>
      <b/>
      <sz val="11"/>
      <name val="Calibri"/>
      <family val="2"/>
    </font>
  </fonts>
  <fills count="1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rgb="FF00B050"/>
        <bgColor indexed="64"/>
      </patternFill>
    </fill>
    <fill>
      <patternFill patternType="solid">
        <fgColor rgb="FF7030A0"/>
        <bgColor indexed="64"/>
      </patternFill>
    </fill>
    <fill>
      <patternFill patternType="solid">
        <fgColor rgb="FFFF8926"/>
        <bgColor indexed="64"/>
      </patternFill>
    </fill>
    <fill>
      <patternFill patternType="solid">
        <fgColor rgb="FFFF0000"/>
        <bgColor indexed="64"/>
      </patternFill>
    </fill>
    <fill>
      <patternFill patternType="solid">
        <fgColor rgb="FFFFFF00"/>
        <bgColor rgb="FFFFFF00"/>
      </patternFill>
    </fill>
    <fill>
      <patternFill patternType="solid">
        <fgColor theme="0" tint="-0.14999847407452621"/>
        <bgColor indexed="64"/>
      </patternFill>
    </fill>
    <fill>
      <patternFill patternType="solid">
        <fgColor rgb="FFD9D9D9"/>
        <bgColor rgb="FF000000"/>
      </patternFill>
    </fill>
    <fill>
      <patternFill patternType="solid">
        <fgColor rgb="FF92D050"/>
        <bgColor indexed="64"/>
      </patternFill>
    </fill>
    <fill>
      <patternFill patternType="solid">
        <fgColor rgb="FF00B0F0"/>
        <bgColor indexed="64"/>
      </patternFill>
    </fill>
    <fill>
      <patternFill patternType="solid">
        <fgColor rgb="FFD9D9D9"/>
        <bgColor indexed="64"/>
      </patternFill>
    </fill>
    <fill>
      <patternFill patternType="solid">
        <fgColor rgb="FF00B050"/>
        <bgColor rgb="FF00B050"/>
      </patternFill>
    </fill>
    <fill>
      <patternFill patternType="solid">
        <fgColor rgb="FFFF0000"/>
        <bgColor rgb="FFFF0000"/>
      </patternFill>
    </fill>
  </fills>
  <borders count="1">
    <border>
      <left/>
      <right/>
      <top/>
      <bottom/>
      <diagonal/>
    </border>
  </borders>
  <cellStyleXfs count="3">
    <xf numFmtId="0" fontId="0" fillId="0" borderId="0"/>
    <xf numFmtId="0" fontId="4" fillId="0" borderId="0"/>
    <xf numFmtId="0" fontId="42" fillId="0" borderId="0">
      <alignment vertical="center"/>
    </xf>
  </cellStyleXfs>
  <cellXfs count="200">
    <xf numFmtId="0" fontId="0" fillId="0" borderId="0" xfId="0"/>
    <xf numFmtId="10" fontId="0" fillId="0" borderId="0" xfId="0" applyNumberFormat="1"/>
    <xf numFmtId="0" fontId="0" fillId="6" borderId="0" xfId="0" applyFill="1"/>
    <xf numFmtId="0" fontId="4" fillId="3" borderId="0" xfId="0" applyFont="1" applyFill="1"/>
    <xf numFmtId="10" fontId="6" fillId="0" borderId="0" xfId="0" applyNumberFormat="1" applyFont="1" applyFill="1" applyBorder="1" applyAlignment="1" applyProtection="1"/>
    <xf numFmtId="0" fontId="4" fillId="0" borderId="0" xfId="0" applyFont="1" applyAlignment="1">
      <alignment vertical="center"/>
    </xf>
    <xf numFmtId="0" fontId="4" fillId="5" borderId="0" xfId="0" applyFont="1" applyFill="1" applyAlignment="1">
      <alignment vertical="center"/>
    </xf>
    <xf numFmtId="0" fontId="4" fillId="6" borderId="0" xfId="0" applyFont="1" applyFill="1" applyAlignment="1">
      <alignment vertical="center"/>
    </xf>
    <xf numFmtId="0" fontId="4" fillId="3" borderId="0" xfId="0" applyFont="1" applyFill="1" applyAlignment="1">
      <alignment vertical="center"/>
    </xf>
    <xf numFmtId="0" fontId="8" fillId="0" borderId="0" xfId="0" applyFont="1"/>
    <xf numFmtId="0" fontId="5" fillId="0" borderId="0" xfId="0" applyFont="1" applyFill="1"/>
    <xf numFmtId="0" fontId="9" fillId="0" borderId="0" xfId="0" applyFont="1" applyAlignme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vertical="center"/>
    </xf>
    <xf numFmtId="0" fontId="0" fillId="10" borderId="0" xfId="0" applyFont="1" applyFill="1" applyBorder="1"/>
    <xf numFmtId="0" fontId="7" fillId="0" borderId="0" xfId="0" applyFont="1"/>
    <xf numFmtId="0" fontId="4" fillId="0" borderId="0" xfId="0" applyFont="1"/>
    <xf numFmtId="0" fontId="12" fillId="0" borderId="0" xfId="0" applyFont="1" applyAlignment="1">
      <alignment vertical="center"/>
    </xf>
    <xf numFmtId="0" fontId="13" fillId="11" borderId="0" xfId="0" applyFont="1" applyFill="1"/>
    <xf numFmtId="0" fontId="12" fillId="0" borderId="0" xfId="0" applyFont="1"/>
    <xf numFmtId="0" fontId="14" fillId="12" borderId="0" xfId="0" applyFont="1" applyFill="1"/>
    <xf numFmtId="0" fontId="11" fillId="0" borderId="0" xfId="0" applyFont="1"/>
    <xf numFmtId="0" fontId="4" fillId="7" borderId="0" xfId="0" applyFont="1" applyFill="1"/>
    <xf numFmtId="0" fontId="4" fillId="13" borderId="0" xfId="0" applyFont="1" applyFill="1"/>
    <xf numFmtId="0" fontId="4" fillId="14" borderId="0" xfId="0" applyFont="1" applyFill="1"/>
    <xf numFmtId="0" fontId="15" fillId="0" borderId="0" xfId="0" applyFont="1"/>
    <xf numFmtId="0" fontId="11" fillId="0" borderId="0" xfId="0" applyFont="1" applyFill="1" applyAlignment="1">
      <alignment vertical="center"/>
    </xf>
    <xf numFmtId="0" fontId="4" fillId="6" borderId="0" xfId="0" applyFont="1" applyFill="1"/>
    <xf numFmtId="0" fontId="16" fillId="0" borderId="0" xfId="0" applyFont="1"/>
    <xf numFmtId="0" fontId="17" fillId="0" borderId="0" xfId="0" applyFont="1"/>
    <xf numFmtId="0" fontId="18" fillId="0" borderId="0" xfId="0" applyFont="1" applyAlignment="1">
      <alignment vertical="center"/>
    </xf>
    <xf numFmtId="0" fontId="17" fillId="0" borderId="0" xfId="0" applyFont="1" applyFill="1"/>
    <xf numFmtId="0" fontId="19" fillId="11" borderId="0" xfId="0" applyFont="1" applyFill="1"/>
    <xf numFmtId="10" fontId="17" fillId="0" borderId="0" xfId="0" applyNumberFormat="1" applyFont="1"/>
    <xf numFmtId="0" fontId="17" fillId="0" borderId="0" xfId="0" applyFont="1" applyAlignment="1">
      <alignment vertical="center"/>
    </xf>
    <xf numFmtId="0" fontId="20" fillId="0" borderId="0" xfId="0" applyFont="1"/>
    <xf numFmtId="0" fontId="22" fillId="0" borderId="0" xfId="0" applyFont="1" applyFill="1" applyAlignment="1">
      <alignment vertical="center"/>
    </xf>
    <xf numFmtId="0" fontId="17" fillId="0" borderId="0" xfId="0" applyFont="1" applyFill="1" applyAlignment="1">
      <alignment vertical="center"/>
    </xf>
    <xf numFmtId="0" fontId="20" fillId="0" borderId="0" xfId="0" applyFont="1" applyFill="1" applyAlignment="1">
      <alignment vertical="center"/>
    </xf>
    <xf numFmtId="0" fontId="17" fillId="6" borderId="0" xfId="0" applyFont="1" applyFill="1"/>
    <xf numFmtId="0" fontId="23" fillId="0" borderId="0" xfId="0" applyFont="1"/>
    <xf numFmtId="0" fontId="24" fillId="0" borderId="0" xfId="0" applyFont="1"/>
    <xf numFmtId="0" fontId="18" fillId="0" borderId="0" xfId="0" applyFont="1"/>
    <xf numFmtId="0" fontId="25" fillId="12" borderId="0" xfId="0" applyFont="1" applyFill="1"/>
    <xf numFmtId="0" fontId="17" fillId="13" borderId="0" xfId="0" applyFont="1" applyFill="1"/>
    <xf numFmtId="0" fontId="17" fillId="3" borderId="0" xfId="0" applyFont="1" applyFill="1"/>
    <xf numFmtId="0" fontId="17" fillId="7" borderId="0" xfId="0" applyFont="1" applyFill="1"/>
    <xf numFmtId="0" fontId="17" fillId="14" borderId="0" xfId="0" applyFont="1" applyFill="1"/>
    <xf numFmtId="0" fontId="17" fillId="0" borderId="0" xfId="0" applyFont="1" applyAlignment="1">
      <alignment horizontal="right"/>
    </xf>
    <xf numFmtId="0" fontId="20" fillId="0" borderId="0" xfId="0" applyFont="1" applyAlignment="1">
      <alignment horizontal="right" vertical="center"/>
    </xf>
    <xf numFmtId="0" fontId="17" fillId="0" borderId="0" xfId="0" applyFont="1" applyAlignment="1">
      <alignment vertical="center" wrapText="1"/>
    </xf>
    <xf numFmtId="0" fontId="17" fillId="0" borderId="0" xfId="0" applyFont="1" applyAlignment="1">
      <alignment horizontal="right" vertical="center"/>
    </xf>
    <xf numFmtId="0" fontId="17" fillId="6" borderId="0" xfId="0" applyFont="1" applyFill="1" applyAlignment="1">
      <alignment vertical="center"/>
    </xf>
    <xf numFmtId="0" fontId="17" fillId="3" borderId="0" xfId="0" applyFont="1" applyFill="1" applyAlignment="1">
      <alignment vertical="center"/>
    </xf>
    <xf numFmtId="0" fontId="17" fillId="8" borderId="0" xfId="0" applyFont="1" applyFill="1"/>
    <xf numFmtId="0" fontId="17" fillId="0" borderId="0" xfId="0" applyFont="1" applyFill="1" applyAlignment="1">
      <alignment horizontal="right"/>
    </xf>
    <xf numFmtId="0" fontId="16" fillId="0" borderId="0" xfId="0" applyFont="1" applyAlignment="1">
      <alignment horizontal="left"/>
    </xf>
    <xf numFmtId="0" fontId="17" fillId="0" borderId="0" xfId="0" applyFont="1" applyAlignment="1"/>
    <xf numFmtId="0" fontId="17" fillId="0" borderId="0" xfId="0" applyNumberFormat="1" applyFont="1" applyAlignment="1"/>
    <xf numFmtId="0" fontId="17" fillId="0" borderId="0" xfId="0" applyFont="1" applyFill="1" applyBorder="1" applyAlignment="1"/>
    <xf numFmtId="0" fontId="17" fillId="0" borderId="0" xfId="0" applyFont="1" applyAlignment="1">
      <alignment horizontal="left"/>
    </xf>
    <xf numFmtId="0" fontId="27" fillId="0" borderId="0" xfId="0" applyFont="1" applyAlignment="1">
      <alignment horizontal="left"/>
    </xf>
    <xf numFmtId="0" fontId="27" fillId="0" borderId="0" xfId="0" applyFont="1" applyAlignment="1"/>
    <xf numFmtId="0" fontId="26" fillId="0" borderId="0" xfId="0" applyFont="1" applyFill="1" applyBorder="1" applyAlignment="1"/>
    <xf numFmtId="0" fontId="27" fillId="0" borderId="0" xfId="0" applyFont="1" applyFill="1" applyBorder="1" applyAlignment="1"/>
    <xf numFmtId="0" fontId="20" fillId="0" borderId="0" xfId="0" applyFont="1" applyAlignment="1">
      <alignment horizontal="left"/>
    </xf>
    <xf numFmtId="0" fontId="20" fillId="0" borderId="0" xfId="0" applyFont="1" applyAlignment="1"/>
    <xf numFmtId="0" fontId="20" fillId="0" borderId="0" xfId="0" applyNumberFormat="1" applyFont="1" applyAlignment="1"/>
    <xf numFmtId="0" fontId="20" fillId="0" borderId="0" xfId="0" applyFont="1" applyFill="1" applyBorder="1" applyAlignment="1"/>
    <xf numFmtId="0" fontId="17" fillId="2" borderId="0" xfId="0" applyFont="1" applyFill="1" applyAlignment="1"/>
    <xf numFmtId="0" fontId="27" fillId="0" borderId="0" xfId="0" applyNumberFormat="1" applyFont="1" applyFill="1" applyAlignment="1"/>
    <xf numFmtId="0" fontId="27" fillId="0" borderId="0" xfId="0" applyNumberFormat="1" applyFont="1" applyAlignment="1"/>
    <xf numFmtId="164" fontId="17" fillId="0" borderId="0" xfId="0" applyNumberFormat="1" applyFont="1" applyFill="1" applyBorder="1" applyAlignment="1"/>
    <xf numFmtId="0" fontId="27" fillId="2" borderId="0" xfId="0" applyFont="1" applyFill="1" applyAlignment="1"/>
    <xf numFmtId="164" fontId="27" fillId="2" borderId="0" xfId="0" applyNumberFormat="1" applyFont="1" applyFill="1" applyAlignment="1"/>
    <xf numFmtId="0" fontId="21" fillId="0" borderId="0" xfId="0" applyFont="1" applyFill="1"/>
    <xf numFmtId="0" fontId="28" fillId="0" borderId="0" xfId="0" applyFont="1" applyFill="1"/>
    <xf numFmtId="0" fontId="17" fillId="0" borderId="0" xfId="0" applyFont="1" applyFill="1" applyAlignment="1"/>
    <xf numFmtId="0" fontId="19" fillId="0" borderId="0" xfId="0" applyFont="1" applyFill="1" applyAlignment="1"/>
    <xf numFmtId="0" fontId="29" fillId="0" borderId="0" xfId="0" applyNumberFormat="1" applyFont="1" applyFill="1" applyAlignment="1"/>
    <xf numFmtId="0" fontId="19" fillId="0" borderId="0" xfId="0" applyNumberFormat="1" applyFont="1" applyFill="1" applyAlignment="1"/>
    <xf numFmtId="0" fontId="17" fillId="0" borderId="0" xfId="0" applyFont="1" applyFill="1" applyBorder="1" applyAlignment="1">
      <alignment horizontal="left"/>
    </xf>
    <xf numFmtId="164" fontId="20" fillId="0" borderId="0" xfId="0" applyNumberFormat="1" applyFont="1" applyFill="1" applyBorder="1" applyAlignment="1"/>
    <xf numFmtId="0" fontId="17" fillId="2" borderId="0" xfId="0" applyFont="1" applyFill="1" applyBorder="1" applyAlignment="1"/>
    <xf numFmtId="0" fontId="17" fillId="0" borderId="0" xfId="0" applyFont="1" applyFill="1" applyAlignment="1">
      <alignment horizontal="left"/>
    </xf>
    <xf numFmtId="0" fontId="17" fillId="0" borderId="0" xfId="0" applyNumberFormat="1" applyFont="1" applyFill="1" applyAlignment="1"/>
    <xf numFmtId="0" fontId="20" fillId="2" borderId="0" xfId="0" applyFont="1" applyFill="1" applyAlignment="1"/>
    <xf numFmtId="0" fontId="20" fillId="4" borderId="0" xfId="0" applyFont="1" applyFill="1" applyAlignment="1"/>
    <xf numFmtId="0" fontId="20" fillId="4" borderId="0" xfId="0" applyNumberFormat="1" applyFont="1" applyFill="1" applyAlignment="1"/>
    <xf numFmtId="0" fontId="17" fillId="4" borderId="0" xfId="0" applyFont="1" applyFill="1" applyAlignment="1"/>
    <xf numFmtId="0" fontId="17" fillId="4" borderId="0" xfId="0" applyNumberFormat="1" applyFont="1" applyFill="1" applyAlignment="1"/>
    <xf numFmtId="0" fontId="30" fillId="0" borderId="0" xfId="0" applyFont="1"/>
    <xf numFmtId="0" fontId="28" fillId="0" borderId="0" xfId="0" applyFont="1"/>
    <xf numFmtId="0" fontId="31" fillId="0" borderId="0" xfId="0" applyFont="1"/>
    <xf numFmtId="0" fontId="4" fillId="0" borderId="0" xfId="0" applyFont="1" applyAlignment="1"/>
    <xf numFmtId="0" fontId="32" fillId="0" borderId="0" xfId="0" applyFont="1" applyAlignment="1"/>
    <xf numFmtId="0" fontId="0" fillId="0" borderId="0" xfId="0" applyFont="1"/>
    <xf numFmtId="0" fontId="33"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4" fillId="0" borderId="0" xfId="0" applyFont="1" applyAlignment="1">
      <alignment horizontal="left" vertical="center"/>
    </xf>
    <xf numFmtId="0" fontId="3" fillId="0" borderId="0" xfId="0" applyFont="1" applyFill="1"/>
    <xf numFmtId="0" fontId="3" fillId="0" borderId="0" xfId="0" applyFont="1" applyAlignment="1">
      <alignment horizontal="left" vertical="center"/>
    </xf>
    <xf numFmtId="0" fontId="37" fillId="0" borderId="0" xfId="0" applyFont="1" applyAlignment="1">
      <alignment horizontal="left" vertical="center"/>
    </xf>
    <xf numFmtId="0" fontId="39" fillId="0" borderId="0" xfId="0" applyFont="1"/>
    <xf numFmtId="0" fontId="42" fillId="0" borderId="0" xfId="2">
      <alignment vertical="center"/>
    </xf>
    <xf numFmtId="0" fontId="41" fillId="9" borderId="0" xfId="2" applyFont="1" applyFill="1" applyAlignment="1">
      <alignment horizontal="center"/>
    </xf>
    <xf numFmtId="0" fontId="41" fillId="0" borderId="0" xfId="2" applyFont="1" applyFill="1" applyAlignment="1">
      <alignment horizontal="center"/>
    </xf>
    <xf numFmtId="0" fontId="11" fillId="0" borderId="0" xfId="2" applyFont="1" applyFill="1" applyAlignment="1">
      <alignment horizontal="center"/>
    </xf>
    <xf numFmtId="0" fontId="43" fillId="0" borderId="0" xfId="2" applyFont="1" applyFill="1" applyBorder="1" applyAlignment="1">
      <alignment horizontal="center" vertical="center"/>
    </xf>
    <xf numFmtId="0" fontId="45" fillId="0" borderId="0" xfId="2" applyFont="1">
      <alignment vertical="center"/>
    </xf>
    <xf numFmtId="0" fontId="47" fillId="0" borderId="0" xfId="2" applyFont="1" applyFill="1" applyBorder="1" applyAlignment="1">
      <alignment horizontal="left" vertical="center"/>
    </xf>
    <xf numFmtId="0" fontId="41" fillId="0" borderId="0" xfId="2" applyFont="1" applyFill="1" applyBorder="1" applyAlignment="1">
      <alignment horizontal="left" vertical="center" wrapText="1"/>
    </xf>
    <xf numFmtId="0" fontId="11" fillId="0" borderId="0" xfId="2" applyFont="1" applyFill="1" applyBorder="1" applyAlignment="1">
      <alignment horizontal="left" vertical="center"/>
    </xf>
    <xf numFmtId="0" fontId="46" fillId="0" borderId="0" xfId="2" applyFont="1" applyFill="1" applyBorder="1" applyAlignment="1">
      <alignment horizontal="left" vertical="center" wrapText="1"/>
    </xf>
    <xf numFmtId="0" fontId="47" fillId="0" borderId="0" xfId="2" applyFont="1" applyAlignment="1">
      <alignment horizontal="left"/>
    </xf>
    <xf numFmtId="0" fontId="38" fillId="0" borderId="0" xfId="2" applyFont="1" applyAlignment="1">
      <alignment vertical="center"/>
    </xf>
    <xf numFmtId="0" fontId="50" fillId="0" borderId="0" xfId="2" applyFont="1">
      <alignment vertical="center"/>
    </xf>
    <xf numFmtId="0" fontId="47" fillId="0" borderId="0" xfId="2" applyFont="1" applyFill="1" applyBorder="1" applyAlignment="1">
      <alignment horizontal="left" vertical="center" wrapText="1"/>
    </xf>
    <xf numFmtId="0" fontId="11" fillId="0" borderId="0" xfId="2" applyFont="1" applyAlignment="1">
      <alignment wrapText="1"/>
    </xf>
    <xf numFmtId="0" fontId="46" fillId="0" borderId="0" xfId="2" applyFont="1" applyFill="1" applyBorder="1" applyAlignment="1">
      <alignment horizontal="left" vertical="center"/>
    </xf>
    <xf numFmtId="0" fontId="47" fillId="0" borderId="0" xfId="2" applyFont="1" applyAlignment="1"/>
    <xf numFmtId="0" fontId="38" fillId="0" borderId="0" xfId="2" applyFont="1" applyAlignment="1"/>
    <xf numFmtId="0" fontId="4" fillId="0" borderId="0" xfId="2" applyFont="1" applyAlignment="1"/>
    <xf numFmtId="0" fontId="51" fillId="0" borderId="0" xfId="2" applyFont="1" applyAlignment="1"/>
    <xf numFmtId="0" fontId="52" fillId="0" borderId="0" xfId="2" applyFont="1" applyAlignment="1"/>
    <xf numFmtId="0" fontId="53" fillId="0" borderId="0" xfId="2" applyFont="1" applyAlignment="1">
      <alignment wrapText="1"/>
    </xf>
    <xf numFmtId="0" fontId="42" fillId="9" borderId="0" xfId="2" applyFill="1" applyAlignment="1"/>
    <xf numFmtId="0" fontId="26" fillId="6" borderId="0" xfId="0" applyFont="1" applyFill="1" applyBorder="1" applyAlignment="1"/>
    <xf numFmtId="0" fontId="27" fillId="0" borderId="0" xfId="0" applyFont="1" applyFill="1" applyAlignment="1"/>
    <xf numFmtId="165" fontId="27" fillId="0" borderId="0" xfId="0" applyNumberFormat="1" applyFont="1" applyFill="1" applyAlignment="1"/>
    <xf numFmtId="0" fontId="17" fillId="0" borderId="0" xfId="0" applyNumberFormat="1" applyFont="1" applyFill="1" applyAlignment="1">
      <alignment horizontal="right"/>
    </xf>
    <xf numFmtId="1" fontId="27" fillId="0" borderId="0" xfId="1" applyNumberFormat="1" applyFont="1" applyFill="1" applyAlignment="1">
      <alignment horizontal="right"/>
    </xf>
    <xf numFmtId="164" fontId="27" fillId="0" borderId="0" xfId="0" applyNumberFormat="1" applyFont="1" applyFill="1" applyAlignment="1">
      <alignment horizontal="right"/>
    </xf>
    <xf numFmtId="0" fontId="27" fillId="0" borderId="0" xfId="0" applyNumberFormat="1" applyFont="1" applyFill="1" applyAlignment="1">
      <alignment horizontal="right"/>
    </xf>
    <xf numFmtId="166" fontId="17" fillId="0" borderId="0" xfId="0" applyNumberFormat="1" applyFont="1" applyFill="1" applyAlignment="1">
      <alignment horizontal="right"/>
    </xf>
    <xf numFmtId="10" fontId="17" fillId="0" borderId="0" xfId="0" applyNumberFormat="1" applyFont="1" applyFill="1" applyAlignment="1">
      <alignment horizontal="right"/>
    </xf>
    <xf numFmtId="10" fontId="27" fillId="0" borderId="0" xfId="0" applyNumberFormat="1" applyFont="1" applyFill="1" applyAlignment="1">
      <alignment horizontal="right"/>
    </xf>
    <xf numFmtId="0" fontId="17" fillId="0" borderId="0" xfId="0" applyNumberFormat="1" applyFont="1" applyFill="1" applyAlignment="1">
      <alignment horizontal="right" wrapText="1"/>
    </xf>
    <xf numFmtId="11" fontId="17" fillId="0" borderId="0" xfId="0" applyNumberFormat="1" applyFont="1" applyFill="1"/>
    <xf numFmtId="11" fontId="28" fillId="0" borderId="0" xfId="0" applyNumberFormat="1" applyFont="1" applyFill="1"/>
    <xf numFmtId="11" fontId="17" fillId="0" borderId="0" xfId="0" applyNumberFormat="1" applyFont="1" applyFill="1" applyAlignment="1">
      <alignment horizontal="right"/>
    </xf>
    <xf numFmtId="0" fontId="47" fillId="0" borderId="0" xfId="0" applyFont="1" applyFill="1" applyAlignment="1">
      <alignment horizontal="left" vertical="center"/>
    </xf>
    <xf numFmtId="0" fontId="55" fillId="0" borderId="0" xfId="0" applyFont="1" applyFill="1" applyAlignment="1">
      <alignment horizontal="left" vertical="center"/>
    </xf>
    <xf numFmtId="0" fontId="47" fillId="0" borderId="0" xfId="0" applyFont="1" applyAlignment="1">
      <alignment horizontal="left" vertical="center"/>
    </xf>
    <xf numFmtId="0" fontId="55" fillId="0" borderId="0" xfId="0" applyFont="1" applyAlignment="1">
      <alignment horizontal="left" vertical="center"/>
    </xf>
    <xf numFmtId="0" fontId="32" fillId="0" borderId="0" xfId="0" applyFont="1" applyFill="1" applyAlignment="1"/>
    <xf numFmtId="0" fontId="47" fillId="0" borderId="0" xfId="0" applyFont="1" applyFill="1" applyAlignment="1">
      <alignment horizontal="left"/>
    </xf>
    <xf numFmtId="0" fontId="47" fillId="0" borderId="0" xfId="0" applyFont="1" applyFill="1" applyAlignment="1"/>
    <xf numFmtId="0" fontId="47" fillId="0" borderId="0" xfId="0" applyFont="1" applyFill="1" applyAlignment="1">
      <alignment vertical="center"/>
    </xf>
    <xf numFmtId="0" fontId="56" fillId="0" borderId="0" xfId="0" applyFont="1" applyAlignment="1">
      <alignment horizontal="left"/>
    </xf>
    <xf numFmtId="0" fontId="55" fillId="0" borderId="0" xfId="0" applyFont="1"/>
    <xf numFmtId="0" fontId="20" fillId="0" borderId="0" xfId="0" applyFont="1" applyFill="1" applyAlignment="1">
      <alignment horizontal="left"/>
    </xf>
    <xf numFmtId="0" fontId="57" fillId="0" borderId="0" xfId="0" applyFont="1" applyAlignment="1"/>
    <xf numFmtId="0" fontId="2" fillId="0" borderId="0" xfId="0" applyFont="1" applyFill="1" applyAlignment="1"/>
    <xf numFmtId="0" fontId="0" fillId="0" borderId="0" xfId="0" applyFont="1" applyAlignment="1"/>
    <xf numFmtId="0" fontId="2" fillId="0" borderId="0" xfId="0" applyFont="1"/>
    <xf numFmtId="10" fontId="41" fillId="0" borderId="0" xfId="0" applyNumberFormat="1" applyFont="1" applyAlignment="1">
      <alignment horizontal="center"/>
    </xf>
    <xf numFmtId="10" fontId="2" fillId="0" borderId="0" xfId="0" applyNumberFormat="1" applyFont="1" applyAlignment="1">
      <alignment horizontal="center"/>
    </xf>
    <xf numFmtId="0" fontId="41" fillId="0" borderId="0" xfId="0" applyFont="1"/>
    <xf numFmtId="0" fontId="40" fillId="0" borderId="0" xfId="0" applyFont="1"/>
    <xf numFmtId="0" fontId="58" fillId="15" borderId="0" xfId="0" applyFont="1" applyFill="1" applyAlignment="1">
      <alignment vertical="center"/>
    </xf>
    <xf numFmtId="0" fontId="24" fillId="0" borderId="0" xfId="0" applyFont="1" applyFill="1"/>
    <xf numFmtId="10" fontId="36" fillId="0" borderId="0" xfId="0" applyNumberFormat="1" applyFont="1" applyAlignment="1">
      <alignment horizontal="center"/>
    </xf>
    <xf numFmtId="0" fontId="47" fillId="0" borderId="0" xfId="0" applyFont="1" applyAlignment="1">
      <alignment vertical="center"/>
    </xf>
    <xf numFmtId="0" fontId="39" fillId="0" borderId="0" xfId="0" applyFont="1" applyFill="1" applyAlignment="1">
      <alignment vertical="center"/>
    </xf>
    <xf numFmtId="0" fontId="47" fillId="0" borderId="0" xfId="0" applyFont="1" applyAlignment="1">
      <alignment vertical="center" wrapText="1"/>
    </xf>
    <xf numFmtId="0" fontId="59" fillId="0" borderId="0" xfId="0" applyFont="1" applyFill="1" applyAlignment="1">
      <alignment horizontal="left" vertical="center"/>
    </xf>
    <xf numFmtId="0" fontId="4" fillId="0" borderId="0" xfId="0" applyFont="1" applyAlignment="1">
      <alignment horizontal="right"/>
    </xf>
    <xf numFmtId="0" fontId="63" fillId="0" borderId="0" xfId="0" applyFont="1"/>
    <xf numFmtId="0" fontId="39" fillId="0" borderId="0" xfId="0" applyFont="1" applyAlignment="1"/>
    <xf numFmtId="0" fontId="64" fillId="0" borderId="0" xfId="0" applyFont="1"/>
    <xf numFmtId="0" fontId="39" fillId="16" borderId="0" xfId="0" applyFont="1" applyFill="1" applyBorder="1"/>
    <xf numFmtId="0" fontId="39" fillId="10" borderId="0" xfId="0" applyFont="1" applyFill="1" applyBorder="1"/>
    <xf numFmtId="0" fontId="60" fillId="0" borderId="0" xfId="0" applyFont="1" applyFill="1" applyAlignment="1">
      <alignment horizontal="justify" vertical="center"/>
    </xf>
    <xf numFmtId="0" fontId="39" fillId="0" borderId="0" xfId="0" applyFont="1" applyFill="1" applyAlignment="1">
      <alignment horizontal="left" vertical="center"/>
    </xf>
    <xf numFmtId="0" fontId="38" fillId="0" borderId="0" xfId="0" applyFont="1" applyFill="1" applyAlignment="1">
      <alignment horizontal="left" vertical="center"/>
    </xf>
    <xf numFmtId="0" fontId="47" fillId="0" borderId="0" xfId="0" applyFont="1" applyFill="1" applyAlignment="1">
      <alignment horizontal="left" vertical="center" wrapText="1"/>
    </xf>
    <xf numFmtId="0" fontId="65" fillId="0" borderId="0" xfId="0" applyFont="1" applyFill="1" applyAlignment="1">
      <alignment horizontal="left" vertical="center" wrapText="1"/>
    </xf>
    <xf numFmtId="0" fontId="47" fillId="0" borderId="0" xfId="0" applyFont="1" applyFill="1" applyAlignment="1">
      <alignment vertical="center" wrapText="1"/>
    </xf>
    <xf numFmtId="0" fontId="59" fillId="0" borderId="0" xfId="0" applyFont="1" applyFill="1" applyAlignment="1">
      <alignment vertical="center"/>
    </xf>
    <xf numFmtId="0" fontId="41" fillId="0" borderId="0" xfId="0" applyFont="1" applyAlignment="1">
      <alignment vertical="center"/>
    </xf>
    <xf numFmtId="0" fontId="69" fillId="9" borderId="0" xfId="0" applyFont="1" applyFill="1"/>
    <xf numFmtId="0" fontId="70" fillId="8" borderId="0" xfId="0" applyFont="1" applyFill="1"/>
    <xf numFmtId="0" fontId="70" fillId="2" borderId="0" xfId="0" applyFont="1" applyFill="1"/>
    <xf numFmtId="0" fontId="2" fillId="8" borderId="0" xfId="0" applyFont="1" applyFill="1"/>
    <xf numFmtId="0" fontId="2" fillId="2" borderId="0" xfId="0" applyFont="1" applyFill="1"/>
    <xf numFmtId="0" fontId="2" fillId="0" borderId="0" xfId="0" applyFont="1" applyAlignment="1">
      <alignment vertical="center"/>
    </xf>
    <xf numFmtId="0" fontId="71" fillId="0" borderId="0" xfId="0" applyNumberFormat="1" applyFont="1" applyFill="1" applyBorder="1" applyAlignment="1" applyProtection="1"/>
    <xf numFmtId="10" fontId="55" fillId="0" borderId="0" xfId="0" applyNumberFormat="1" applyFont="1" applyAlignment="1">
      <alignment horizontal="center" vertical="center"/>
    </xf>
    <xf numFmtId="0" fontId="41" fillId="0" borderId="0" xfId="2" applyFont="1" applyFill="1" applyBorder="1" applyAlignment="1">
      <alignment horizontal="left" vertical="center"/>
    </xf>
    <xf numFmtId="0" fontId="46" fillId="0" borderId="0" xfId="2" applyFont="1" applyFill="1" applyBorder="1" applyAlignment="1">
      <alignment horizontal="left" vertical="center" wrapText="1"/>
    </xf>
    <xf numFmtId="0" fontId="68" fillId="17" borderId="0" xfId="0" applyFont="1" applyFill="1" applyBorder="1" applyAlignment="1">
      <alignment horizontal="center" vertical="center" wrapText="1"/>
    </xf>
    <xf numFmtId="0" fontId="50" fillId="0" borderId="0" xfId="0" applyFont="1" applyBorder="1"/>
    <xf numFmtId="0" fontId="20" fillId="0" borderId="0" xfId="0" applyFont="1" applyAlignment="1">
      <alignment horizontal="center"/>
    </xf>
    <xf numFmtId="0" fontId="17" fillId="0" borderId="0" xfId="0" applyFont="1" applyAlignment="1">
      <alignment horizontal="center"/>
    </xf>
    <xf numFmtId="0" fontId="26" fillId="0" borderId="0" xfId="0" applyFont="1" applyAlignment="1">
      <alignment horizontal="center"/>
    </xf>
  </cellXfs>
  <cellStyles count="3">
    <cellStyle name="Normalny" xfId="0" builtinId="0"/>
    <cellStyle name="Normalny 2" xfId="1"/>
    <cellStyle name="Normalny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2" name="Picture 2" descr="Creative Commons License">
          <a:hlinkClick xmlns:r="http://schemas.openxmlformats.org/officeDocument/2006/relationships" r:id="rId1"/>
          <a:extLst>
            <a:ext uri="{FF2B5EF4-FFF2-40B4-BE49-F238E27FC236}">
              <a16:creationId xmlns:a16="http://schemas.microsoft.com/office/drawing/2014/main" xmlns="" id="{9495EF3D-3E76-46ED-8C9C-0FE3C6A14F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7691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abSelected="1" workbookViewId="0">
      <selection activeCell="B8" sqref="B8:F8"/>
    </sheetView>
  </sheetViews>
  <sheetFormatPr defaultColWidth="8.08203125" defaultRowHeight="12.5"/>
  <cols>
    <col min="1" max="1" width="7.5" style="108" customWidth="1"/>
    <col min="2" max="2" width="85.6640625" style="108" customWidth="1"/>
    <col min="3" max="16384" width="8.08203125" style="108"/>
  </cols>
  <sheetData>
    <row r="1" spans="1:19" ht="14.5">
      <c r="B1" s="109" t="s">
        <v>210</v>
      </c>
    </row>
    <row r="2" spans="1:19" ht="14.5">
      <c r="B2" s="110"/>
    </row>
    <row r="3" spans="1:19" ht="14.5">
      <c r="B3" s="111" t="s">
        <v>225</v>
      </c>
    </row>
    <row r="4" spans="1:19" ht="14.5">
      <c r="B4" s="112" t="s">
        <v>312</v>
      </c>
    </row>
    <row r="5" spans="1:19" ht="14.5">
      <c r="B5" s="112" t="s">
        <v>226</v>
      </c>
    </row>
    <row r="6" spans="1:19" ht="14.5">
      <c r="B6" s="112"/>
    </row>
    <row r="7" spans="1:19">
      <c r="A7" s="113"/>
    </row>
    <row r="8" spans="1:19" ht="15.5">
      <c r="B8" s="193" t="s">
        <v>211</v>
      </c>
      <c r="C8" s="193"/>
      <c r="D8" s="193"/>
      <c r="E8" s="193"/>
      <c r="F8" s="193"/>
      <c r="O8" s="194"/>
      <c r="P8" s="194"/>
      <c r="Q8" s="194"/>
      <c r="R8" s="194"/>
      <c r="S8" s="194"/>
    </row>
    <row r="9" spans="1:19" ht="15.5">
      <c r="B9" s="114" t="s">
        <v>227</v>
      </c>
      <c r="C9" s="115"/>
      <c r="D9" s="115"/>
      <c r="E9" s="115"/>
      <c r="F9" s="115"/>
      <c r="O9" s="194"/>
      <c r="P9" s="194"/>
      <c r="Q9" s="194"/>
      <c r="R9" s="194"/>
      <c r="S9" s="194"/>
    </row>
    <row r="10" spans="1:19" ht="15.5">
      <c r="B10" s="116" t="s">
        <v>310</v>
      </c>
      <c r="C10" s="115"/>
      <c r="D10" s="115"/>
      <c r="E10" s="115"/>
      <c r="F10" s="115"/>
      <c r="O10" s="117"/>
      <c r="P10" s="117"/>
      <c r="Q10" s="117"/>
      <c r="R10" s="117"/>
      <c r="S10" s="117"/>
    </row>
    <row r="11" spans="1:19" ht="15.5">
      <c r="B11" s="118" t="s">
        <v>212</v>
      </c>
      <c r="C11" s="115"/>
      <c r="D11" s="115"/>
      <c r="E11" s="115"/>
      <c r="F11" s="115"/>
      <c r="O11" s="194"/>
      <c r="P11" s="194"/>
      <c r="Q11" s="194"/>
      <c r="R11" s="194"/>
      <c r="S11" s="194"/>
    </row>
    <row r="12" spans="1:19" ht="15.5">
      <c r="B12" s="116" t="s">
        <v>213</v>
      </c>
      <c r="C12" s="119"/>
      <c r="D12" s="119"/>
      <c r="E12" s="119"/>
      <c r="F12" s="119"/>
      <c r="O12" s="194"/>
      <c r="P12" s="194"/>
      <c r="Q12" s="194"/>
      <c r="R12" s="194"/>
      <c r="S12" s="194"/>
    </row>
    <row r="13" spans="1:19" ht="15.5">
      <c r="B13" s="116" t="s">
        <v>311</v>
      </c>
      <c r="C13" s="119"/>
      <c r="D13" s="119"/>
      <c r="E13" s="119"/>
      <c r="F13" s="119"/>
      <c r="O13" s="117"/>
      <c r="P13" s="117"/>
      <c r="Q13" s="117"/>
      <c r="R13" s="117"/>
      <c r="S13" s="117"/>
    </row>
    <row r="14" spans="1:19" ht="15.5">
      <c r="B14" s="118" t="s">
        <v>214</v>
      </c>
      <c r="C14" s="119"/>
      <c r="D14" s="119"/>
      <c r="E14" s="119"/>
      <c r="F14" s="119"/>
      <c r="O14" s="117"/>
      <c r="P14" s="117"/>
      <c r="Q14" s="117"/>
      <c r="R14" s="117"/>
      <c r="S14" s="117"/>
    </row>
    <row r="15" spans="1:19" ht="15.5">
      <c r="B15" s="116" t="s">
        <v>215</v>
      </c>
      <c r="C15" s="119"/>
      <c r="D15" s="119"/>
      <c r="E15" s="119"/>
      <c r="F15" s="119"/>
      <c r="O15" s="117"/>
      <c r="P15" s="117"/>
      <c r="Q15" s="117"/>
      <c r="R15" s="117"/>
      <c r="S15" s="117"/>
    </row>
    <row r="16" spans="1:19" ht="15.5">
      <c r="B16" s="116" t="s">
        <v>216</v>
      </c>
      <c r="C16" s="115"/>
      <c r="D16" s="115"/>
      <c r="E16" s="115"/>
      <c r="F16" s="115"/>
      <c r="O16" s="120"/>
      <c r="P16" s="120"/>
      <c r="Q16" s="120"/>
      <c r="R16" s="120"/>
      <c r="S16" s="120"/>
    </row>
    <row r="17" spans="2:19" ht="15.5">
      <c r="B17" s="116"/>
      <c r="C17" s="115"/>
      <c r="D17" s="115"/>
      <c r="E17" s="115"/>
      <c r="F17" s="115"/>
      <c r="O17" s="120"/>
      <c r="P17" s="120"/>
      <c r="Q17" s="120"/>
      <c r="R17" s="120"/>
      <c r="S17" s="120"/>
    </row>
    <row r="18" spans="2:19" ht="15.5">
      <c r="B18" s="112" t="s">
        <v>217</v>
      </c>
      <c r="C18" s="115"/>
      <c r="D18" s="115"/>
      <c r="E18" s="115"/>
      <c r="F18" s="115"/>
      <c r="O18" s="120"/>
      <c r="P18" s="120"/>
      <c r="Q18" s="120"/>
      <c r="R18" s="120"/>
      <c r="S18" s="120"/>
    </row>
    <row r="19" spans="2:19" ht="15.5">
      <c r="B19" s="116"/>
      <c r="C19" s="115"/>
      <c r="D19" s="115"/>
      <c r="E19" s="115"/>
      <c r="F19" s="115"/>
      <c r="O19" s="120"/>
      <c r="P19" s="120"/>
      <c r="Q19" s="120"/>
      <c r="R19" s="120"/>
      <c r="S19" s="120"/>
    </row>
    <row r="20" spans="2:19" ht="15.5">
      <c r="B20" s="116"/>
      <c r="C20" s="115"/>
      <c r="D20" s="115"/>
      <c r="E20" s="115"/>
      <c r="F20" s="115"/>
      <c r="O20" s="120"/>
      <c r="P20" s="120"/>
      <c r="Q20" s="120"/>
      <c r="R20" s="120"/>
      <c r="S20" s="120"/>
    </row>
    <row r="21" spans="2:19" ht="43.5">
      <c r="B21" s="121" t="s">
        <v>218</v>
      </c>
      <c r="C21" s="115"/>
      <c r="D21" s="115"/>
      <c r="E21" s="115"/>
      <c r="F21" s="115"/>
      <c r="O21" s="120"/>
      <c r="P21" s="120"/>
      <c r="Q21" s="120"/>
      <c r="R21" s="120"/>
      <c r="S21" s="120"/>
    </row>
    <row r="22" spans="2:19" ht="29">
      <c r="B22" s="122" t="s">
        <v>219</v>
      </c>
      <c r="C22" s="119"/>
      <c r="D22" s="119"/>
      <c r="E22" s="119"/>
      <c r="F22" s="119"/>
      <c r="O22" s="123"/>
      <c r="P22" s="120"/>
      <c r="Q22" s="120"/>
      <c r="R22" s="120"/>
      <c r="S22" s="120"/>
    </row>
    <row r="23" spans="2:19" ht="16" customHeight="1">
      <c r="B23" s="124" t="s">
        <v>220</v>
      </c>
      <c r="C23" s="125"/>
      <c r="D23" s="125"/>
      <c r="E23" s="125"/>
      <c r="F23" s="125"/>
      <c r="O23" s="123"/>
      <c r="P23" s="120"/>
      <c r="Q23" s="120"/>
      <c r="R23" s="120"/>
      <c r="S23" s="120"/>
    </row>
    <row r="24" spans="2:19" ht="17" customHeight="1">
      <c r="B24" s="126" t="s">
        <v>221</v>
      </c>
      <c r="C24" s="125"/>
      <c r="D24" s="125"/>
      <c r="E24" s="125"/>
      <c r="F24" s="125"/>
      <c r="O24" s="194"/>
      <c r="P24" s="194"/>
      <c r="Q24" s="194"/>
      <c r="R24" s="194"/>
      <c r="S24" s="194"/>
    </row>
    <row r="25" spans="2:19" ht="14.5">
      <c r="B25" s="124"/>
      <c r="C25" s="125"/>
      <c r="D25" s="125"/>
      <c r="E25" s="125"/>
      <c r="F25" s="125"/>
    </row>
    <row r="26" spans="2:19" ht="14.5">
      <c r="B26" s="127" t="s">
        <v>222</v>
      </c>
      <c r="C26" s="125"/>
      <c r="D26" s="125"/>
      <c r="E26" s="125"/>
      <c r="F26" s="125"/>
    </row>
    <row r="27" spans="2:19" ht="14.5">
      <c r="B27" s="125" t="s">
        <v>39</v>
      </c>
      <c r="C27" s="125"/>
      <c r="D27" s="125"/>
      <c r="E27" s="125"/>
      <c r="F27" s="125"/>
    </row>
    <row r="28" spans="2:19" ht="14.5">
      <c r="B28" s="125" t="s">
        <v>140</v>
      </c>
      <c r="C28" s="125"/>
      <c r="D28" s="125"/>
      <c r="E28" s="125"/>
      <c r="F28" s="125"/>
    </row>
    <row r="29" spans="2:19" ht="14.5">
      <c r="B29" s="125" t="s">
        <v>141</v>
      </c>
      <c r="C29" s="125"/>
      <c r="D29" s="125"/>
      <c r="E29" s="125"/>
      <c r="F29" s="125"/>
    </row>
    <row r="30" spans="2:19" ht="14.5">
      <c r="B30" s="125" t="s">
        <v>223</v>
      </c>
      <c r="C30" s="125"/>
      <c r="D30" s="125"/>
      <c r="E30" s="125"/>
      <c r="F30" s="125"/>
    </row>
    <row r="31" spans="2:19" ht="14.5">
      <c r="B31" s="125" t="s">
        <v>126</v>
      </c>
    </row>
    <row r="32" spans="2:19" ht="14.5">
      <c r="B32" s="125" t="s">
        <v>125</v>
      </c>
    </row>
    <row r="35" spans="2:2" ht="36" customHeight="1">
      <c r="B35" s="128"/>
    </row>
    <row r="36" spans="2:2" ht="37.5">
      <c r="B36" s="129" t="s">
        <v>224</v>
      </c>
    </row>
    <row r="37" spans="2:2">
      <c r="B37" s="130"/>
    </row>
  </sheetData>
  <mergeCells count="6">
    <mergeCell ref="O24:S24"/>
    <mergeCell ref="B8:F8"/>
    <mergeCell ref="O8:S8"/>
    <mergeCell ref="O9:S9"/>
    <mergeCell ref="O11:S11"/>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
  <sheetViews>
    <sheetView workbookViewId="0">
      <selection activeCell="C9" sqref="C9"/>
    </sheetView>
  </sheetViews>
  <sheetFormatPr defaultColWidth="9" defaultRowHeight="14.5"/>
  <cols>
    <col min="1" max="1" width="9.6640625" style="5" customWidth="1"/>
    <col min="2" max="2" width="21.5" style="5" customWidth="1"/>
    <col min="3" max="3" width="14.1640625" style="5" customWidth="1"/>
    <col min="4" max="4" width="15.5" style="5" customWidth="1"/>
    <col min="5" max="5" width="12.33203125" style="5" customWidth="1"/>
    <col min="6" max="6" width="16.5" style="5" customWidth="1"/>
    <col min="7" max="7" width="11.6640625" style="5" customWidth="1"/>
    <col min="8" max="9" width="9" style="5"/>
    <col min="10" max="10" width="11.5" style="5" customWidth="1"/>
    <col min="11" max="11" width="9" style="6"/>
    <col min="12" max="16384" width="9" style="5"/>
  </cols>
  <sheetData>
    <row r="1" spans="1:30" ht="70" customHeight="1">
      <c r="A1" s="195" t="s">
        <v>39</v>
      </c>
      <c r="B1" s="196"/>
      <c r="L1" s="7" t="s">
        <v>0</v>
      </c>
      <c r="M1" s="8" t="s">
        <v>1</v>
      </c>
    </row>
    <row r="2" spans="1:30" ht="15.5">
      <c r="A2" s="5" t="s">
        <v>40</v>
      </c>
      <c r="B2" s="5" t="s">
        <v>41</v>
      </c>
      <c r="C2" s="5" t="s">
        <v>42</v>
      </c>
      <c r="D2" s="5" t="s">
        <v>43</v>
      </c>
      <c r="E2" s="5" t="s">
        <v>44</v>
      </c>
      <c r="F2" s="5" t="s">
        <v>45</v>
      </c>
      <c r="G2" s="5" t="s">
        <v>46</v>
      </c>
      <c r="H2" s="5" t="s">
        <v>47</v>
      </c>
      <c r="I2" s="5" t="s">
        <v>48</v>
      </c>
      <c r="J2" s="5" t="s">
        <v>49</v>
      </c>
      <c r="L2" s="5">
        <v>1</v>
      </c>
      <c r="M2" s="5">
        <v>2</v>
      </c>
      <c r="N2" s="5">
        <v>3</v>
      </c>
      <c r="O2" s="5">
        <v>4</v>
      </c>
      <c r="P2" s="5">
        <v>5</v>
      </c>
      <c r="Q2" s="5">
        <v>6</v>
      </c>
      <c r="R2" s="5">
        <v>7</v>
      </c>
      <c r="S2" s="5">
        <v>8</v>
      </c>
      <c r="T2" s="5">
        <v>9</v>
      </c>
      <c r="U2" s="5">
        <v>10</v>
      </c>
      <c r="V2" s="5">
        <v>11</v>
      </c>
      <c r="W2" s="5">
        <v>12</v>
      </c>
      <c r="X2" s="5">
        <v>13</v>
      </c>
      <c r="Y2" s="5">
        <v>14</v>
      </c>
      <c r="Z2" s="5">
        <v>15</v>
      </c>
      <c r="AA2" s="5">
        <v>16</v>
      </c>
      <c r="AB2" s="9">
        <v>17</v>
      </c>
      <c r="AC2" s="10">
        <v>18</v>
      </c>
      <c r="AD2" s="11" t="s">
        <v>133</v>
      </c>
    </row>
    <row r="3" spans="1:30" s="12" customFormat="1" ht="116">
      <c r="C3" s="12" t="s">
        <v>50</v>
      </c>
      <c r="D3" s="12" t="s">
        <v>51</v>
      </c>
      <c r="E3" s="12" t="s">
        <v>52</v>
      </c>
      <c r="F3" s="12" t="s">
        <v>53</v>
      </c>
      <c r="G3" s="12" t="s">
        <v>54</v>
      </c>
      <c r="H3" s="12" t="s">
        <v>55</v>
      </c>
      <c r="I3" s="12" t="s">
        <v>56</v>
      </c>
      <c r="J3" s="12" t="s">
        <v>57</v>
      </c>
      <c r="K3" s="13"/>
      <c r="L3" s="12" t="s">
        <v>58</v>
      </c>
      <c r="M3" s="12" t="s">
        <v>59</v>
      </c>
      <c r="N3" s="12" t="s">
        <v>60</v>
      </c>
      <c r="O3" s="12" t="s">
        <v>75</v>
      </c>
      <c r="P3" s="12" t="s">
        <v>62</v>
      </c>
      <c r="Q3" s="12" t="s">
        <v>63</v>
      </c>
      <c r="R3" s="12" t="s">
        <v>64</v>
      </c>
      <c r="S3" s="12" t="s">
        <v>65</v>
      </c>
      <c r="T3" s="12" t="s">
        <v>66</v>
      </c>
      <c r="U3" s="12" t="s">
        <v>67</v>
      </c>
      <c r="V3" s="12" t="s">
        <v>76</v>
      </c>
      <c r="W3" s="12" t="s">
        <v>69</v>
      </c>
      <c r="X3" s="12" t="s">
        <v>70</v>
      </c>
      <c r="Y3" s="12" t="s">
        <v>71</v>
      </c>
      <c r="Z3" s="12" t="s">
        <v>72</v>
      </c>
      <c r="AA3" s="12" t="s">
        <v>73</v>
      </c>
      <c r="AB3" s="14" t="s">
        <v>139</v>
      </c>
      <c r="AC3" s="15" t="s">
        <v>131</v>
      </c>
      <c r="AD3" s="12" t="s">
        <v>74</v>
      </c>
    </row>
    <row r="4" spans="1:30" ht="15.5">
      <c r="A4" s="184">
        <v>14</v>
      </c>
      <c r="B4" s="184" t="s">
        <v>117</v>
      </c>
      <c r="C4" s="185">
        <f>ROUND(AVERAGE(D4,E4,F4,G4,H4,I4),3)</f>
        <v>-0.153</v>
      </c>
      <c r="D4" s="186">
        <f>ROUND(SUM(M4/L4,N4/L4*0.5)-(O4/L4),3)</f>
        <v>-0.39500000000000002</v>
      </c>
      <c r="E4" s="186">
        <f>P4</f>
        <v>0.04</v>
      </c>
      <c r="F4" s="187">
        <f>ROUND(AVERAGE(Q4,R4),3)</f>
        <v>0.36099999999999999</v>
      </c>
      <c r="G4" s="188">
        <f>ROUND(SUM(T4/S4,U4/S4*0.5)-(V4/S4),3)</f>
        <v>-0.52800000000000002</v>
      </c>
      <c r="H4" s="188">
        <f>W4</f>
        <v>-0.44500000000000001</v>
      </c>
      <c r="I4" s="189">
        <f>ROUND(AVERAGE(X4,Y4),3)</f>
        <v>0.05</v>
      </c>
      <c r="J4" s="185">
        <f>ROUND(AVERAGE(AB4,AC4),3)</f>
        <v>0.57899999999999996</v>
      </c>
      <c r="L4" s="7">
        <f>'H2 data input'!C4</f>
        <v>19</v>
      </c>
      <c r="M4" s="7">
        <f>'H2 data input'!C5</f>
        <v>2</v>
      </c>
      <c r="N4" s="7">
        <f>'H2 data input'!C6</f>
        <v>5</v>
      </c>
      <c r="O4" s="7">
        <f>'H2 data input'!C7</f>
        <v>12</v>
      </c>
      <c r="P4" s="8">
        <f>'H2 data input'!C8</f>
        <v>0.04</v>
      </c>
      <c r="Q4" s="8">
        <f>'H2 data input'!C9</f>
        <v>0.222</v>
      </c>
      <c r="R4" s="8">
        <f>'H2 data input'!C10</f>
        <v>0.499</v>
      </c>
      <c r="S4" s="7">
        <f>'H2 data input'!C11</f>
        <v>18</v>
      </c>
      <c r="T4" s="7">
        <f>'H2 data input'!C12</f>
        <v>2</v>
      </c>
      <c r="U4" s="7">
        <f>'H2 data input'!C13</f>
        <v>3</v>
      </c>
      <c r="V4" s="7">
        <f>'H2 data input'!C14</f>
        <v>13</v>
      </c>
      <c r="W4" s="8">
        <f>'H2 data input'!C15</f>
        <v>-0.44500000000000001</v>
      </c>
      <c r="X4" s="8">
        <f>'H2 data input'!C16</f>
        <v>5.8999999999999997E-2</v>
      </c>
      <c r="Y4" s="8">
        <f>'H2 data input'!C17</f>
        <v>4.1000000000000002E-2</v>
      </c>
      <c r="Z4" s="16">
        <f>'H3 data input'!C4</f>
        <v>0.183</v>
      </c>
      <c r="AA4" s="16">
        <f>'H3 data input'!C5</f>
        <v>0.34</v>
      </c>
      <c r="AB4" s="17">
        <f>IF(Z4&gt;AA4,(Z4-AA4),(AA4-Z4))</f>
        <v>0.15700000000000003</v>
      </c>
      <c r="AC4" s="2">
        <f>'H3 data input'!C10</f>
        <v>1</v>
      </c>
      <c r="AD4" s="8">
        <f>'H3 data input'!C6</f>
        <v>0.94199999999999995</v>
      </c>
    </row>
    <row r="5" spans="1:30">
      <c r="A5" s="190"/>
      <c r="B5" s="190"/>
      <c r="C5" s="190"/>
      <c r="D5" s="190"/>
      <c r="E5" s="190"/>
      <c r="F5" s="190"/>
      <c r="G5" s="190"/>
      <c r="H5" s="190"/>
      <c r="I5" s="190"/>
      <c r="J5" s="190"/>
    </row>
    <row r="6" spans="1:30">
      <c r="A6" s="190"/>
      <c r="B6" s="190"/>
      <c r="C6" s="190"/>
      <c r="D6" s="190"/>
      <c r="E6" s="190"/>
      <c r="F6" s="190"/>
      <c r="G6" s="190"/>
      <c r="H6" s="190"/>
      <c r="I6" s="190"/>
      <c r="J6" s="190"/>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opLeftCell="A44" workbookViewId="0">
      <selection activeCell="G41" sqref="G41"/>
    </sheetView>
  </sheetViews>
  <sheetFormatPr defaultColWidth="10.6640625" defaultRowHeight="14.5"/>
  <cols>
    <col min="1" max="1" width="19.6640625" style="32" customWidth="1"/>
    <col min="2" max="2" width="53.1640625" style="32" customWidth="1"/>
    <col min="3" max="3" width="11.1640625" style="32" customWidth="1"/>
    <col min="4" max="256" width="8.83203125" style="32" customWidth="1"/>
    <col min="257" max="16384" width="10.6640625" style="32"/>
  </cols>
  <sheetData>
    <row r="1" spans="1:10">
      <c r="A1" s="31" t="s">
        <v>140</v>
      </c>
      <c r="I1" s="172" t="s">
        <v>282</v>
      </c>
      <c r="J1" s="173"/>
    </row>
    <row r="2" spans="1:10">
      <c r="A2" s="51"/>
      <c r="I2" s="174" t="s">
        <v>283</v>
      </c>
      <c r="J2" s="107" t="s">
        <v>284</v>
      </c>
    </row>
    <row r="3" spans="1:10">
      <c r="A3" s="52" t="s">
        <v>77</v>
      </c>
      <c r="B3" s="53"/>
      <c r="C3" s="37"/>
      <c r="I3" s="174" t="s">
        <v>285</v>
      </c>
      <c r="J3" s="107" t="s">
        <v>286</v>
      </c>
    </row>
    <row r="4" spans="1:10">
      <c r="A4" s="54" t="s">
        <v>78</v>
      </c>
      <c r="B4" s="53" t="s">
        <v>58</v>
      </c>
      <c r="C4" s="55">
        <v>19</v>
      </c>
      <c r="I4" s="174" t="s">
        <v>287</v>
      </c>
      <c r="J4" s="107" t="s">
        <v>288</v>
      </c>
    </row>
    <row r="5" spans="1:10">
      <c r="A5" s="54" t="s">
        <v>79</v>
      </c>
      <c r="B5" s="53" t="s">
        <v>59</v>
      </c>
      <c r="C5" s="55">
        <v>2</v>
      </c>
      <c r="I5" s="175"/>
      <c r="J5" s="107" t="s">
        <v>289</v>
      </c>
    </row>
    <row r="6" spans="1:10">
      <c r="A6" s="54" t="s">
        <v>80</v>
      </c>
      <c r="B6" s="53" t="s">
        <v>60</v>
      </c>
      <c r="C6" s="55">
        <v>5</v>
      </c>
      <c r="I6" s="176"/>
      <c r="J6" s="107" t="s">
        <v>290</v>
      </c>
    </row>
    <row r="7" spans="1:10">
      <c r="A7" s="54" t="s">
        <v>81</v>
      </c>
      <c r="B7" s="53" t="s">
        <v>61</v>
      </c>
      <c r="C7" s="55">
        <v>12</v>
      </c>
    </row>
    <row r="8" spans="1:10" ht="15" customHeight="1">
      <c r="A8" s="54" t="s">
        <v>82</v>
      </c>
      <c r="B8" s="53" t="s">
        <v>62</v>
      </c>
      <c r="C8" s="56">
        <v>0.04</v>
      </c>
    </row>
    <row r="9" spans="1:10" ht="17" customHeight="1">
      <c r="A9" s="54" t="s">
        <v>83</v>
      </c>
      <c r="B9" s="53" t="s">
        <v>63</v>
      </c>
      <c r="C9" s="56">
        <v>0.222</v>
      </c>
    </row>
    <row r="10" spans="1:10" ht="16" customHeight="1">
      <c r="A10" s="54" t="s">
        <v>84</v>
      </c>
      <c r="B10" s="53" t="s">
        <v>64</v>
      </c>
      <c r="C10" s="56">
        <v>0.499</v>
      </c>
    </row>
    <row r="11" spans="1:10">
      <c r="A11" s="54" t="s">
        <v>85</v>
      </c>
      <c r="B11" s="53" t="s">
        <v>65</v>
      </c>
      <c r="C11" s="55">
        <v>18</v>
      </c>
    </row>
    <row r="12" spans="1:10">
      <c r="A12" s="54" t="s">
        <v>86</v>
      </c>
      <c r="B12" s="53" t="s">
        <v>66</v>
      </c>
      <c r="C12" s="55">
        <v>2</v>
      </c>
    </row>
    <row r="13" spans="1:10">
      <c r="A13" s="54" t="s">
        <v>87</v>
      </c>
      <c r="B13" s="53" t="s">
        <v>67</v>
      </c>
      <c r="C13" s="55">
        <v>3</v>
      </c>
    </row>
    <row r="14" spans="1:10">
      <c r="A14" s="54" t="s">
        <v>88</v>
      </c>
      <c r="B14" s="53" t="s">
        <v>68</v>
      </c>
      <c r="C14" s="55">
        <v>13</v>
      </c>
    </row>
    <row r="15" spans="1:10" ht="15" customHeight="1">
      <c r="A15" s="54" t="s">
        <v>89</v>
      </c>
      <c r="B15" s="53" t="s">
        <v>69</v>
      </c>
      <c r="C15" s="56">
        <v>-0.44500000000000001</v>
      </c>
    </row>
    <row r="16" spans="1:10" ht="17" customHeight="1">
      <c r="A16" s="54" t="s">
        <v>90</v>
      </c>
      <c r="B16" s="53" t="s">
        <v>70</v>
      </c>
      <c r="C16" s="56">
        <v>5.8999999999999997E-2</v>
      </c>
    </row>
    <row r="17" spans="1:3" ht="17" customHeight="1">
      <c r="A17" s="54" t="s">
        <v>91</v>
      </c>
      <c r="B17" s="53" t="s">
        <v>71</v>
      </c>
      <c r="C17" s="56">
        <v>4.1000000000000002E-2</v>
      </c>
    </row>
    <row r="19" spans="1:3">
      <c r="B19" s="98" t="s">
        <v>157</v>
      </c>
    </row>
    <row r="20" spans="1:3">
      <c r="B20" s="99"/>
    </row>
    <row r="21" spans="1:3" s="167" customFormat="1">
      <c r="B21" s="168" t="s">
        <v>279</v>
      </c>
    </row>
    <row r="22" spans="1:3" s="169" customFormat="1">
      <c r="B22" s="170" t="s">
        <v>280</v>
      </c>
    </row>
    <row r="23" spans="1:3" s="167" customFormat="1">
      <c r="B23" s="170" t="s">
        <v>281</v>
      </c>
    </row>
    <row r="24" spans="1:3" s="19" customFormat="1">
      <c r="A24" s="171"/>
    </row>
    <row r="25" spans="1:3">
      <c r="B25" s="100" t="s">
        <v>169</v>
      </c>
    </row>
    <row r="26" spans="1:3">
      <c r="B26" s="101" t="s">
        <v>158</v>
      </c>
    </row>
    <row r="27" spans="1:3">
      <c r="B27" s="102"/>
    </row>
    <row r="28" spans="1:3">
      <c r="B28" s="100" t="s">
        <v>170</v>
      </c>
    </row>
    <row r="29" spans="1:3">
      <c r="B29" s="103" t="s">
        <v>159</v>
      </c>
    </row>
    <row r="30" spans="1:3">
      <c r="B30" s="103" t="s">
        <v>160</v>
      </c>
    </row>
    <row r="31" spans="1:3">
      <c r="B31" s="103" t="s">
        <v>161</v>
      </c>
    </row>
    <row r="32" spans="1:3">
      <c r="B32" s="103" t="s">
        <v>162</v>
      </c>
    </row>
    <row r="33" spans="2:2">
      <c r="B33" s="103" t="s">
        <v>163</v>
      </c>
    </row>
    <row r="34" spans="2:2">
      <c r="B34" s="102"/>
    </row>
    <row r="35" spans="2:2">
      <c r="B35" s="100" t="s">
        <v>171</v>
      </c>
    </row>
    <row r="36" spans="2:2">
      <c r="B36" s="103" t="s">
        <v>164</v>
      </c>
    </row>
    <row r="37" spans="2:2">
      <c r="B37" s="103" t="s">
        <v>165</v>
      </c>
    </row>
    <row r="38" spans="2:2">
      <c r="B38" s="103" t="s">
        <v>166</v>
      </c>
    </row>
    <row r="39" spans="2:2">
      <c r="B39" s="103" t="s">
        <v>167</v>
      </c>
    </row>
    <row r="40" spans="2:2">
      <c r="B40" s="104" t="s">
        <v>168</v>
      </c>
    </row>
    <row r="42" spans="2:2">
      <c r="B42" s="149" t="s">
        <v>233</v>
      </c>
    </row>
    <row r="43" spans="2:2">
      <c r="B43" s="149"/>
    </row>
    <row r="44" spans="2:2">
      <c r="B44" s="177" t="s">
        <v>291</v>
      </c>
    </row>
    <row r="45" spans="2:2">
      <c r="B45" s="178" t="s">
        <v>292</v>
      </c>
    </row>
    <row r="46" spans="2:2">
      <c r="B46" s="178" t="s">
        <v>293</v>
      </c>
    </row>
    <row r="47" spans="2:2">
      <c r="B47" s="179" t="s">
        <v>294</v>
      </c>
    </row>
    <row r="48" spans="2:2">
      <c r="B48" s="179" t="s">
        <v>295</v>
      </c>
    </row>
    <row r="49" spans="2:2">
      <c r="B49" s="179" t="s">
        <v>296</v>
      </c>
    </row>
    <row r="50" spans="2:2">
      <c r="B50" s="179" t="s">
        <v>297</v>
      </c>
    </row>
    <row r="51" spans="2:2">
      <c r="B51" s="179" t="s">
        <v>298</v>
      </c>
    </row>
    <row r="52" spans="2:2">
      <c r="B52" s="180"/>
    </row>
    <row r="53" spans="2:2">
      <c r="B53" s="181" t="s">
        <v>299</v>
      </c>
    </row>
    <row r="54" spans="2:2">
      <c r="B54" s="145" t="s">
        <v>300</v>
      </c>
    </row>
    <row r="55" spans="2:2">
      <c r="B55" s="182"/>
    </row>
    <row r="56" spans="2:2">
      <c r="B56" s="177" t="s">
        <v>301</v>
      </c>
    </row>
    <row r="57" spans="2:2">
      <c r="B57" s="183" t="s">
        <v>302</v>
      </c>
    </row>
    <row r="58" spans="2:2">
      <c r="B58" s="183" t="s">
        <v>303</v>
      </c>
    </row>
    <row r="59" spans="2:2">
      <c r="B59" s="170" t="s">
        <v>304</v>
      </c>
    </row>
    <row r="60" spans="2:2">
      <c r="B60" s="183" t="s">
        <v>305</v>
      </c>
    </row>
    <row r="61" spans="2:2">
      <c r="B61" s="183" t="s">
        <v>306</v>
      </c>
    </row>
    <row r="62" spans="2:2">
      <c r="B62" s="183" t="s">
        <v>307</v>
      </c>
    </row>
    <row r="63" spans="2:2" ht="16.5">
      <c r="B63" s="183" t="s">
        <v>308</v>
      </c>
    </row>
    <row r="64" spans="2:2">
      <c r="B64" s="152" t="s">
        <v>309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opLeftCell="A15" zoomScaleNormal="100" workbookViewId="0">
      <selection activeCell="H12" sqref="H12"/>
    </sheetView>
  </sheetViews>
  <sheetFormatPr defaultColWidth="10.6640625" defaultRowHeight="14.5"/>
  <cols>
    <col min="1" max="1" width="10.6640625" style="32"/>
    <col min="2" max="2" width="34" style="32" bestFit="1" customWidth="1"/>
    <col min="3" max="5" width="10.6640625" style="32"/>
    <col min="6" max="6" width="13.58203125" style="32" customWidth="1"/>
    <col min="7" max="16384" width="10.6640625" style="32"/>
  </cols>
  <sheetData>
    <row r="1" spans="2:12">
      <c r="B1" s="31" t="s">
        <v>141</v>
      </c>
    </row>
    <row r="3" spans="2:12">
      <c r="B3" s="33" t="s">
        <v>142</v>
      </c>
      <c r="C3" s="34"/>
      <c r="D3" s="34"/>
    </row>
    <row r="4" spans="2:12">
      <c r="B4" s="35" t="s">
        <v>143</v>
      </c>
    </row>
    <row r="5" spans="2:12">
      <c r="C5" s="166" t="s">
        <v>38</v>
      </c>
      <c r="D5" s="166" t="s">
        <v>100</v>
      </c>
      <c r="E5" s="166" t="s">
        <v>96</v>
      </c>
      <c r="F5" s="164" t="s">
        <v>275</v>
      </c>
      <c r="I5" s="31" t="s">
        <v>146</v>
      </c>
      <c r="J5" s="37"/>
      <c r="L5" s="38" t="s">
        <v>147</v>
      </c>
    </row>
    <row r="6" spans="2:12">
      <c r="B6" s="191" t="s">
        <v>135</v>
      </c>
      <c r="C6" s="192">
        <v>0.1757</v>
      </c>
      <c r="D6" s="192">
        <v>0</v>
      </c>
      <c r="E6" s="192">
        <v>0</v>
      </c>
      <c r="F6" s="165" t="s">
        <v>134</v>
      </c>
      <c r="I6" s="39"/>
      <c r="J6" s="40"/>
    </row>
    <row r="7" spans="2:12">
      <c r="B7" s="191" t="s">
        <v>136</v>
      </c>
      <c r="C7" s="192">
        <v>0</v>
      </c>
      <c r="D7" s="192">
        <v>0</v>
      </c>
      <c r="E7" s="192">
        <v>0.1014</v>
      </c>
      <c r="F7" s="165" t="s">
        <v>134</v>
      </c>
      <c r="I7" s="19" t="s">
        <v>276</v>
      </c>
      <c r="J7" s="41"/>
      <c r="K7" s="32" t="s">
        <v>149</v>
      </c>
      <c r="L7" s="42" t="s">
        <v>78</v>
      </c>
    </row>
    <row r="8" spans="2:12">
      <c r="B8" s="191" t="s">
        <v>101</v>
      </c>
      <c r="C8" s="192">
        <v>0.1216</v>
      </c>
      <c r="D8" s="192">
        <v>0.33329999999999999</v>
      </c>
      <c r="E8" s="192">
        <v>0.27539999999999998</v>
      </c>
      <c r="F8" s="165" t="s">
        <v>92</v>
      </c>
      <c r="I8" s="19" t="s">
        <v>272</v>
      </c>
      <c r="J8" s="41"/>
      <c r="K8" s="32" t="s">
        <v>149</v>
      </c>
      <c r="L8" s="42" t="s">
        <v>79</v>
      </c>
    </row>
    <row r="9" spans="2:12">
      <c r="B9" s="191" t="s">
        <v>102</v>
      </c>
      <c r="C9" s="192">
        <v>0.1216</v>
      </c>
      <c r="D9" s="192">
        <v>0</v>
      </c>
      <c r="E9" s="192">
        <v>0.113</v>
      </c>
      <c r="F9" s="165" t="s">
        <v>92</v>
      </c>
      <c r="I9" s="19" t="s">
        <v>277</v>
      </c>
      <c r="J9" s="41"/>
      <c r="K9" s="32" t="s">
        <v>149</v>
      </c>
      <c r="L9" s="42" t="s">
        <v>80</v>
      </c>
    </row>
    <row r="10" spans="2:12">
      <c r="B10" s="191" t="s">
        <v>103</v>
      </c>
      <c r="C10" s="192">
        <v>8.7800000000000003E-2</v>
      </c>
      <c r="D10" s="192">
        <v>0.33329999999999999</v>
      </c>
      <c r="E10" s="192">
        <v>5.5100000000000003E-2</v>
      </c>
      <c r="F10" s="165" t="s">
        <v>104</v>
      </c>
      <c r="I10" s="19" t="s">
        <v>278</v>
      </c>
      <c r="J10" s="41"/>
      <c r="K10" s="32" t="s">
        <v>149</v>
      </c>
      <c r="L10" s="42" t="s">
        <v>81</v>
      </c>
    </row>
    <row r="11" spans="2:12">
      <c r="B11" s="191" t="s">
        <v>105</v>
      </c>
      <c r="C11" s="192">
        <v>0.1487</v>
      </c>
      <c r="D11" s="192">
        <v>0</v>
      </c>
      <c r="E11" s="192">
        <v>0</v>
      </c>
      <c r="F11" s="165" t="s">
        <v>134</v>
      </c>
    </row>
    <row r="12" spans="2:12">
      <c r="B12" s="191" t="s">
        <v>137</v>
      </c>
      <c r="C12" s="192">
        <v>2.0299999999999999E-2</v>
      </c>
      <c r="D12" s="192">
        <v>0</v>
      </c>
      <c r="E12" s="192">
        <v>0</v>
      </c>
      <c r="F12" s="165" t="s">
        <v>134</v>
      </c>
    </row>
    <row r="13" spans="2:12">
      <c r="B13" s="191" t="s">
        <v>138</v>
      </c>
      <c r="C13" s="192">
        <v>0</v>
      </c>
      <c r="D13" s="192">
        <v>0</v>
      </c>
      <c r="E13" s="192">
        <v>8.6999999999999994E-2</v>
      </c>
      <c r="F13" s="165" t="s">
        <v>134</v>
      </c>
    </row>
    <row r="14" spans="2:12">
      <c r="B14" s="191" t="s">
        <v>106</v>
      </c>
      <c r="C14" s="192">
        <v>3.3799999999999997E-2</v>
      </c>
      <c r="D14" s="192">
        <v>0.33329999999999999</v>
      </c>
      <c r="E14" s="192">
        <v>4.9200000000000001E-2</v>
      </c>
      <c r="F14" s="165" t="s">
        <v>104</v>
      </c>
    </row>
    <row r="15" spans="2:12">
      <c r="B15" s="191" t="s">
        <v>107</v>
      </c>
      <c r="C15" s="192">
        <v>9.4600000000000004E-2</v>
      </c>
      <c r="D15" s="192">
        <v>0</v>
      </c>
      <c r="E15" s="192">
        <v>0</v>
      </c>
      <c r="F15" s="165" t="s">
        <v>134</v>
      </c>
    </row>
    <row r="16" spans="2:12">
      <c r="B16" s="191" t="s">
        <v>108</v>
      </c>
      <c r="C16" s="192">
        <v>6.08E-2</v>
      </c>
      <c r="D16" s="192">
        <v>0</v>
      </c>
      <c r="E16" s="192">
        <v>2.3199999999999998E-2</v>
      </c>
      <c r="F16" s="165" t="s">
        <v>92</v>
      </c>
    </row>
    <row r="17" spans="2:12">
      <c r="B17" s="191" t="s">
        <v>109</v>
      </c>
      <c r="C17" s="192">
        <v>0</v>
      </c>
      <c r="D17" s="192">
        <v>0</v>
      </c>
      <c r="E17" s="192">
        <v>8.6999999999999994E-2</v>
      </c>
      <c r="F17" s="165" t="s">
        <v>134</v>
      </c>
    </row>
    <row r="18" spans="2:12">
      <c r="B18" s="191" t="s">
        <v>110</v>
      </c>
      <c r="C18" s="192">
        <v>6.08E-2</v>
      </c>
      <c r="D18" s="192">
        <v>0</v>
      </c>
      <c r="E18" s="192">
        <v>0</v>
      </c>
      <c r="F18" s="165" t="s">
        <v>134</v>
      </c>
    </row>
    <row r="19" spans="2:12">
      <c r="B19" s="191" t="s">
        <v>111</v>
      </c>
      <c r="C19" s="192">
        <v>0</v>
      </c>
      <c r="D19" s="192">
        <v>0</v>
      </c>
      <c r="E19" s="192">
        <v>6.9500000000000006E-2</v>
      </c>
      <c r="F19" s="165" t="s">
        <v>134</v>
      </c>
    </row>
    <row r="20" spans="2:12">
      <c r="B20" s="191" t="s">
        <v>112</v>
      </c>
      <c r="C20" s="192">
        <v>4.0500000000000001E-2</v>
      </c>
      <c r="D20" s="192">
        <v>0</v>
      </c>
      <c r="E20" s="192">
        <v>0</v>
      </c>
      <c r="F20" s="165" t="s">
        <v>92</v>
      </c>
    </row>
    <row r="21" spans="2:12">
      <c r="B21" s="191" t="s">
        <v>113</v>
      </c>
      <c r="C21" s="192">
        <v>3.3799999999999997E-2</v>
      </c>
      <c r="D21" s="192">
        <v>0</v>
      </c>
      <c r="E21" s="192">
        <v>5.7999999999999996E-3</v>
      </c>
      <c r="F21" s="165" t="s">
        <v>92</v>
      </c>
    </row>
    <row r="22" spans="2:12">
      <c r="B22" s="191" t="s">
        <v>114</v>
      </c>
      <c r="C22" s="192">
        <v>0</v>
      </c>
      <c r="D22" s="192">
        <v>0</v>
      </c>
      <c r="E22" s="192">
        <v>4.6399999999999997E-2</v>
      </c>
      <c r="F22" s="165" t="s">
        <v>134</v>
      </c>
    </row>
    <row r="23" spans="2:12">
      <c r="B23" s="191" t="s">
        <v>115</v>
      </c>
      <c r="C23" s="192">
        <v>0</v>
      </c>
      <c r="D23" s="192">
        <v>0</v>
      </c>
      <c r="E23" s="192">
        <v>4.3499999999999997E-2</v>
      </c>
      <c r="F23" s="165" t="s">
        <v>134</v>
      </c>
    </row>
    <row r="24" spans="2:12">
      <c r="B24" s="191" t="s">
        <v>116</v>
      </c>
      <c r="C24" s="192">
        <v>0</v>
      </c>
      <c r="D24" s="192">
        <v>0</v>
      </c>
      <c r="E24" s="192">
        <v>4.3499999999999997E-2</v>
      </c>
      <c r="F24" s="165" t="s">
        <v>134</v>
      </c>
    </row>
    <row r="25" spans="2:12">
      <c r="C25" s="36"/>
      <c r="D25" s="36"/>
      <c r="E25" s="36"/>
    </row>
    <row r="27" spans="2:12" ht="15.5">
      <c r="C27" s="43"/>
      <c r="D27" s="44"/>
      <c r="E27" s="44"/>
      <c r="F27" s="44"/>
      <c r="G27" s="44"/>
    </row>
    <row r="28" spans="2:12">
      <c r="B28" s="45" t="s">
        <v>144</v>
      </c>
      <c r="C28" s="37"/>
      <c r="D28" s="37"/>
      <c r="E28" s="37"/>
      <c r="F28" s="37"/>
      <c r="G28" s="44"/>
    </row>
    <row r="29" spans="2:12">
      <c r="B29" s="46" t="s">
        <v>145</v>
      </c>
      <c r="C29" s="37"/>
      <c r="D29" s="37"/>
      <c r="E29" s="37"/>
      <c r="F29" s="37"/>
      <c r="G29" s="44"/>
    </row>
    <row r="30" spans="2:12">
      <c r="B30" s="37"/>
      <c r="C30" s="38" t="s">
        <v>121</v>
      </c>
      <c r="G30" s="44"/>
      <c r="I30" s="31" t="s">
        <v>146</v>
      </c>
      <c r="L30" s="38" t="s">
        <v>147</v>
      </c>
    </row>
    <row r="31" spans="2:12">
      <c r="B31" s="37"/>
      <c r="D31" s="32" t="s">
        <v>122</v>
      </c>
      <c r="G31" s="44"/>
      <c r="J31" s="44"/>
    </row>
    <row r="32" spans="2:12">
      <c r="B32" s="37"/>
      <c r="C32" s="37"/>
      <c r="D32" s="32" t="s">
        <v>38</v>
      </c>
      <c r="E32" s="32" t="s">
        <v>123</v>
      </c>
      <c r="F32" s="32" t="s">
        <v>97</v>
      </c>
      <c r="G32" s="44"/>
      <c r="I32" s="47" t="s">
        <v>148</v>
      </c>
      <c r="J32" s="47">
        <v>0.04</v>
      </c>
      <c r="K32" s="32" t="s">
        <v>149</v>
      </c>
      <c r="L32" s="48" t="s">
        <v>82</v>
      </c>
    </row>
    <row r="33" spans="2:12">
      <c r="B33" s="37"/>
      <c r="C33" s="32" t="s">
        <v>38</v>
      </c>
      <c r="D33" s="32">
        <v>1</v>
      </c>
      <c r="E33" s="49">
        <v>0.222</v>
      </c>
      <c r="F33" s="47">
        <v>0.04</v>
      </c>
      <c r="G33" s="44"/>
      <c r="I33" s="49" t="s">
        <v>150</v>
      </c>
      <c r="J33" s="49">
        <v>0.222</v>
      </c>
      <c r="K33" s="32" t="s">
        <v>149</v>
      </c>
      <c r="L33" s="48" t="s">
        <v>83</v>
      </c>
    </row>
    <row r="34" spans="2:12">
      <c r="B34" s="37"/>
      <c r="C34" s="32" t="s">
        <v>123</v>
      </c>
      <c r="D34" s="32">
        <v>0.222</v>
      </c>
      <c r="E34" s="32">
        <v>1</v>
      </c>
      <c r="F34" s="50">
        <v>0.499</v>
      </c>
      <c r="I34" s="50" t="s">
        <v>151</v>
      </c>
      <c r="J34" s="50">
        <v>0.499</v>
      </c>
      <c r="K34" s="32" t="s">
        <v>149</v>
      </c>
      <c r="L34" s="48" t="s">
        <v>84</v>
      </c>
    </row>
    <row r="35" spans="2:12">
      <c r="B35" s="37"/>
      <c r="C35" s="32" t="s">
        <v>97</v>
      </c>
      <c r="D35" s="32">
        <v>0.04</v>
      </c>
      <c r="E35" s="32">
        <v>0.499</v>
      </c>
      <c r="F35" s="32">
        <v>1</v>
      </c>
    </row>
    <row r="36" spans="2:12">
      <c r="B36" s="37"/>
      <c r="C36" s="32" t="s">
        <v>124</v>
      </c>
    </row>
  </sheetData>
  <pageMargins left="0" right="0" top="0" bottom="0" header="0" footer="0"/>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topLeftCell="A5" zoomScaleNormal="100" workbookViewId="0">
      <selection activeCell="F5" sqref="F5"/>
    </sheetView>
  </sheetViews>
  <sheetFormatPr defaultColWidth="10.6640625" defaultRowHeight="14"/>
  <cols>
    <col min="2" max="2" width="28" bestFit="1" customWidth="1"/>
    <col min="3" max="3" width="10.6640625" customWidth="1"/>
    <col min="4" max="4" width="13.6640625" customWidth="1"/>
    <col min="5" max="5" width="9.5" customWidth="1"/>
    <col min="6" max="6" width="15" customWidth="1"/>
  </cols>
  <sheetData>
    <row r="1" spans="2:12" ht="14.5">
      <c r="B1" s="18" t="s">
        <v>223</v>
      </c>
    </row>
    <row r="2" spans="2:12" ht="14.5">
      <c r="B2" s="19"/>
    </row>
    <row r="3" spans="2:12" ht="14.5">
      <c r="B3" s="20" t="s">
        <v>152</v>
      </c>
    </row>
    <row r="4" spans="2:12" ht="14.5">
      <c r="B4" s="21" t="s">
        <v>143</v>
      </c>
    </row>
    <row r="5" spans="2:12" ht="14.5">
      <c r="B5" s="159"/>
      <c r="C5" s="160" t="s">
        <v>38</v>
      </c>
      <c r="D5" s="160" t="s">
        <v>100</v>
      </c>
      <c r="E5" s="160" t="s">
        <v>96</v>
      </c>
      <c r="F5" s="164" t="s">
        <v>275</v>
      </c>
      <c r="G5" s="159"/>
      <c r="I5" s="18" t="s">
        <v>146</v>
      </c>
      <c r="J5" s="5"/>
      <c r="K5" s="19"/>
      <c r="L5" s="24" t="s">
        <v>147</v>
      </c>
    </row>
    <row r="6" spans="2:12" ht="14.5">
      <c r="B6" s="162" t="s">
        <v>253</v>
      </c>
      <c r="C6" s="161">
        <v>0.25385006931877552</v>
      </c>
      <c r="D6" s="161">
        <v>0</v>
      </c>
      <c r="E6" s="161">
        <v>0</v>
      </c>
      <c r="F6" s="163" t="s">
        <v>134</v>
      </c>
      <c r="G6" s="159"/>
      <c r="H6" s="4"/>
      <c r="I6" s="5"/>
      <c r="J6" s="5"/>
      <c r="K6" s="19"/>
      <c r="L6" s="19"/>
    </row>
    <row r="7" spans="2:12" ht="14.5">
      <c r="B7" s="162" t="s">
        <v>254</v>
      </c>
      <c r="C7" s="161">
        <v>0</v>
      </c>
      <c r="D7" s="161">
        <v>0</v>
      </c>
      <c r="E7" s="161">
        <v>0.17875708603712337</v>
      </c>
      <c r="F7" s="163" t="s">
        <v>134</v>
      </c>
      <c r="G7" s="159"/>
      <c r="H7" s="4"/>
      <c r="I7" s="19" t="s">
        <v>271</v>
      </c>
      <c r="J7" s="29"/>
      <c r="K7" s="19" t="s">
        <v>149</v>
      </c>
      <c r="L7" s="30" t="s">
        <v>85</v>
      </c>
    </row>
    <row r="8" spans="2:12" ht="14.5">
      <c r="B8" s="162" t="s">
        <v>255</v>
      </c>
      <c r="C8" s="161">
        <v>0.29231221326052342</v>
      </c>
      <c r="D8" s="161">
        <v>0</v>
      </c>
      <c r="E8" s="161">
        <v>0</v>
      </c>
      <c r="F8" s="163" t="s">
        <v>134</v>
      </c>
      <c r="G8" s="159"/>
      <c r="H8" s="4"/>
      <c r="I8" s="19" t="s">
        <v>272</v>
      </c>
      <c r="J8" s="29"/>
      <c r="K8" s="19" t="s">
        <v>149</v>
      </c>
      <c r="L8" s="30" t="s">
        <v>86</v>
      </c>
    </row>
    <row r="9" spans="2:12" ht="14.5">
      <c r="B9" s="162" t="s">
        <v>256</v>
      </c>
      <c r="C9" s="161">
        <v>0</v>
      </c>
      <c r="D9" s="161">
        <v>0</v>
      </c>
      <c r="E9" s="161">
        <v>4.8312780338802151E-3</v>
      </c>
      <c r="F9" s="163" t="s">
        <v>134</v>
      </c>
      <c r="G9" s="159"/>
      <c r="H9" s="4"/>
      <c r="I9" s="19" t="s">
        <v>273</v>
      </c>
      <c r="J9" s="29"/>
      <c r="K9" s="19" t="s">
        <v>149</v>
      </c>
      <c r="L9" s="30" t="s">
        <v>87</v>
      </c>
    </row>
    <row r="10" spans="2:12" ht="14.5">
      <c r="B10" s="162" t="s">
        <v>257</v>
      </c>
      <c r="C10" s="161">
        <v>9.2309112677135971E-2</v>
      </c>
      <c r="D10" s="161">
        <v>0.33329999999999999</v>
      </c>
      <c r="E10" s="161">
        <v>1.4493818623452601E-2</v>
      </c>
      <c r="F10" s="163" t="s">
        <v>92</v>
      </c>
      <c r="G10" s="159"/>
      <c r="H10" s="4"/>
      <c r="I10" s="19" t="s">
        <v>274</v>
      </c>
      <c r="J10" s="29"/>
      <c r="K10" s="19" t="s">
        <v>149</v>
      </c>
      <c r="L10" s="30" t="s">
        <v>88</v>
      </c>
    </row>
    <row r="11" spans="2:12" ht="14.5">
      <c r="B11" s="162" t="s">
        <v>258</v>
      </c>
      <c r="C11" s="161">
        <v>4.6154553186350776E-2</v>
      </c>
      <c r="D11" s="161">
        <v>0.33329999999999999</v>
      </c>
      <c r="E11" s="161">
        <v>0.10145672417289299</v>
      </c>
      <c r="F11" s="163" t="s">
        <v>104</v>
      </c>
      <c r="G11" s="159"/>
      <c r="H11" s="4"/>
      <c r="I11" s="4"/>
    </row>
    <row r="12" spans="2:12" ht="14.5">
      <c r="B12" s="162" t="s">
        <v>259</v>
      </c>
      <c r="C12" s="161">
        <v>6.1539406349945841E-2</v>
      </c>
      <c r="D12" s="161">
        <v>0.33329999999999999</v>
      </c>
      <c r="E12" s="161">
        <v>6.7637811987745183E-2</v>
      </c>
      <c r="F12" s="163" t="s">
        <v>104</v>
      </c>
      <c r="G12" s="159"/>
      <c r="H12" s="4"/>
      <c r="I12" s="4"/>
    </row>
    <row r="13" spans="2:12" ht="14.5">
      <c r="B13" s="162" t="s">
        <v>260</v>
      </c>
      <c r="C13" s="161">
        <v>1.5384853163595065E-2</v>
      </c>
      <c r="D13" s="161">
        <v>0</v>
      </c>
      <c r="E13" s="161">
        <v>0</v>
      </c>
      <c r="F13" s="163" t="s">
        <v>134</v>
      </c>
      <c r="G13" s="159"/>
      <c r="H13" s="4"/>
      <c r="I13" s="4"/>
    </row>
    <row r="14" spans="2:12" ht="14.5">
      <c r="B14" s="162" t="s">
        <v>261</v>
      </c>
      <c r="C14" s="161">
        <v>0</v>
      </c>
      <c r="D14" s="161">
        <v>0</v>
      </c>
      <c r="E14" s="161">
        <v>0.1111192740493782</v>
      </c>
      <c r="F14" s="163" t="s">
        <v>134</v>
      </c>
      <c r="G14" s="159"/>
      <c r="H14" s="4"/>
      <c r="I14" s="4"/>
    </row>
    <row r="15" spans="2:12" ht="14.5">
      <c r="B15" s="162" t="s">
        <v>262</v>
      </c>
      <c r="C15" s="161">
        <v>0</v>
      </c>
      <c r="D15" s="161">
        <v>0</v>
      </c>
      <c r="E15" s="161">
        <v>0.21740727316051378</v>
      </c>
      <c r="F15" s="163" t="s">
        <v>134</v>
      </c>
      <c r="G15" s="159"/>
      <c r="H15" s="4"/>
      <c r="I15" s="4"/>
    </row>
    <row r="16" spans="2:12" ht="14.5">
      <c r="B16" s="162" t="s">
        <v>263</v>
      </c>
      <c r="C16" s="161">
        <v>0.1000015376828249</v>
      </c>
      <c r="D16" s="161">
        <v>0</v>
      </c>
      <c r="E16" s="161">
        <v>1.4493818623452601E-2</v>
      </c>
      <c r="F16" s="163" t="s">
        <v>92</v>
      </c>
      <c r="G16" s="159"/>
      <c r="H16" s="4"/>
      <c r="I16" s="4"/>
    </row>
    <row r="17" spans="2:12" ht="14.5">
      <c r="B17" s="162" t="s">
        <v>264</v>
      </c>
      <c r="C17" s="161">
        <v>8.4616687671447047E-2</v>
      </c>
      <c r="D17" s="161">
        <v>0</v>
      </c>
      <c r="E17" s="161">
        <v>0</v>
      </c>
      <c r="F17" s="163" t="s">
        <v>134</v>
      </c>
      <c r="G17" s="159"/>
      <c r="H17" s="4"/>
      <c r="I17" s="4"/>
    </row>
    <row r="18" spans="2:12" ht="14.5">
      <c r="B18" s="162" t="s">
        <v>265</v>
      </c>
      <c r="C18" s="161">
        <v>0</v>
      </c>
      <c r="D18" s="161">
        <v>0</v>
      </c>
      <c r="E18" s="161">
        <v>3.3818912185147806E-2</v>
      </c>
      <c r="F18" s="163" t="s">
        <v>134</v>
      </c>
      <c r="G18" s="159"/>
      <c r="H18" s="4"/>
      <c r="I18" s="4"/>
    </row>
    <row r="19" spans="2:12" ht="14.5">
      <c r="B19" s="162" t="s">
        <v>266</v>
      </c>
      <c r="C19" s="161">
        <v>3.8462134485096264E-2</v>
      </c>
      <c r="D19" s="161">
        <v>0</v>
      </c>
      <c r="E19" s="161">
        <v>4.8312730808600407E-2</v>
      </c>
      <c r="F19" s="163" t="s">
        <v>92</v>
      </c>
      <c r="G19" s="159"/>
      <c r="H19" s="4"/>
      <c r="I19" s="4"/>
    </row>
    <row r="20" spans="2:12" ht="14.5">
      <c r="B20" s="162" t="s">
        <v>267</v>
      </c>
      <c r="C20" s="161">
        <v>0</v>
      </c>
      <c r="D20" s="161">
        <v>0</v>
      </c>
      <c r="E20" s="161">
        <v>9.184403922127124E-2</v>
      </c>
      <c r="F20" s="163" t="s">
        <v>134</v>
      </c>
      <c r="G20" s="159"/>
      <c r="I20" s="1"/>
    </row>
    <row r="21" spans="2:12" ht="14.5">
      <c r="B21" s="162" t="s">
        <v>268</v>
      </c>
      <c r="C21" s="161">
        <v>0</v>
      </c>
      <c r="D21" s="161">
        <v>0</v>
      </c>
      <c r="E21" s="161">
        <v>5.7809078715183142E-2</v>
      </c>
      <c r="F21" s="163" t="s">
        <v>134</v>
      </c>
      <c r="G21" s="159"/>
    </row>
    <row r="22" spans="2:12" ht="14.5">
      <c r="B22" s="162" t="s">
        <v>269</v>
      </c>
      <c r="C22" s="161">
        <v>0</v>
      </c>
      <c r="D22" s="161">
        <v>0</v>
      </c>
      <c r="E22" s="161">
        <v>5.7975274493810403E-2</v>
      </c>
      <c r="F22" s="163" t="s">
        <v>134</v>
      </c>
      <c r="G22" s="159"/>
    </row>
    <row r="23" spans="2:12" ht="14.5">
      <c r="B23" s="162" t="s">
        <v>270</v>
      </c>
      <c r="C23" s="161">
        <v>1.5384853163595065E-2</v>
      </c>
      <c r="D23" s="161">
        <v>0</v>
      </c>
      <c r="E23" s="161">
        <v>0</v>
      </c>
      <c r="F23" s="163" t="s">
        <v>134</v>
      </c>
      <c r="G23" s="159"/>
    </row>
    <row r="24" spans="2:12" ht="14.5">
      <c r="B24" s="159"/>
      <c r="C24" s="159"/>
      <c r="D24" s="159"/>
      <c r="E24" s="159"/>
      <c r="F24" s="159"/>
      <c r="G24" s="159"/>
    </row>
    <row r="25" spans="2:12" ht="14.5">
      <c r="B25" s="159"/>
      <c r="C25" s="159"/>
      <c r="D25" s="159"/>
      <c r="E25" s="159"/>
      <c r="F25" s="159"/>
      <c r="G25" s="159"/>
    </row>
    <row r="26" spans="2:12" ht="14.5">
      <c r="B26" s="22" t="s">
        <v>153</v>
      </c>
      <c r="C26" s="5"/>
      <c r="D26" s="5"/>
      <c r="E26" s="5"/>
      <c r="F26" s="5"/>
      <c r="G26" s="5"/>
    </row>
    <row r="27" spans="2:12" ht="14.5">
      <c r="B27" s="23" t="s">
        <v>145</v>
      </c>
      <c r="C27" s="5"/>
      <c r="D27" s="5"/>
      <c r="E27" s="5"/>
      <c r="F27" s="5"/>
      <c r="G27" s="5"/>
      <c r="I27" s="18" t="s">
        <v>146</v>
      </c>
      <c r="J27" s="19"/>
      <c r="K27" s="19"/>
      <c r="L27" s="24" t="s">
        <v>147</v>
      </c>
    </row>
    <row r="28" spans="2:12" ht="14.5">
      <c r="B28" s="5"/>
      <c r="C28" s="24" t="s">
        <v>121</v>
      </c>
      <c r="D28" s="19"/>
      <c r="E28" s="19"/>
      <c r="F28" s="19"/>
      <c r="G28" s="5"/>
      <c r="I28" s="19"/>
      <c r="J28" s="28"/>
      <c r="K28" s="19"/>
      <c r="L28" s="19"/>
    </row>
    <row r="29" spans="2:12" ht="14.5">
      <c r="B29" s="5"/>
      <c r="C29" s="19"/>
      <c r="D29" s="19" t="s">
        <v>122</v>
      </c>
      <c r="E29" s="19"/>
      <c r="F29" s="19"/>
      <c r="G29" s="5"/>
      <c r="I29" s="26" t="s">
        <v>148</v>
      </c>
      <c r="J29" s="26">
        <v>-0.44500000000000001</v>
      </c>
      <c r="K29" s="19" t="s">
        <v>149</v>
      </c>
      <c r="L29" s="3" t="s">
        <v>89</v>
      </c>
    </row>
    <row r="30" spans="2:12" ht="14.5">
      <c r="B30" s="5"/>
      <c r="C30" s="5"/>
      <c r="D30" s="19" t="s">
        <v>38</v>
      </c>
      <c r="E30" s="19" t="s">
        <v>123</v>
      </c>
      <c r="F30" s="19" t="s">
        <v>97</v>
      </c>
      <c r="G30" s="5"/>
      <c r="I30" s="25" t="s">
        <v>150</v>
      </c>
      <c r="J30" s="25">
        <v>5.8999999999999997E-2</v>
      </c>
      <c r="K30" s="19" t="s">
        <v>149</v>
      </c>
      <c r="L30" s="3" t="s">
        <v>90</v>
      </c>
    </row>
    <row r="31" spans="2:12" ht="14.5">
      <c r="B31" s="5"/>
      <c r="C31" s="19" t="s">
        <v>38</v>
      </c>
      <c r="D31" s="19">
        <v>1</v>
      </c>
      <c r="E31" s="25">
        <v>5.8999999999999997E-2</v>
      </c>
      <c r="F31" s="26">
        <v>-0.44500000000000001</v>
      </c>
      <c r="G31" s="5"/>
      <c r="I31" s="27" t="s">
        <v>151</v>
      </c>
      <c r="J31" s="27">
        <v>4.1000000000000002E-2</v>
      </c>
      <c r="K31" s="19" t="s">
        <v>149</v>
      </c>
      <c r="L31" s="3" t="s">
        <v>91</v>
      </c>
    </row>
    <row r="32" spans="2:12" ht="14.5">
      <c r="B32" s="5"/>
      <c r="C32" s="19" t="s">
        <v>123</v>
      </c>
      <c r="D32" s="19">
        <v>5.8999999999999997E-2</v>
      </c>
      <c r="E32" s="19">
        <v>1</v>
      </c>
      <c r="F32" s="27">
        <v>4.1000000000000002E-2</v>
      </c>
      <c r="G32" s="5"/>
    </row>
    <row r="33" spans="2:7" ht="14.5">
      <c r="B33" s="5"/>
      <c r="C33" s="19" t="s">
        <v>97</v>
      </c>
      <c r="D33" s="19">
        <v>-0.44500000000000001</v>
      </c>
      <c r="E33" s="19">
        <v>4.1000000000000002E-2</v>
      </c>
      <c r="F33" s="19">
        <v>1</v>
      </c>
      <c r="G33" s="5"/>
    </row>
    <row r="34" spans="2:7" ht="14.5">
      <c r="B34" s="5"/>
      <c r="C34" s="19" t="s">
        <v>124</v>
      </c>
      <c r="D34" s="19"/>
      <c r="E34" s="19"/>
      <c r="F34" s="19"/>
      <c r="G34" s="5"/>
    </row>
  </sheetData>
  <pageMargins left="0" right="0" top="0" bottom="0"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40" workbookViewId="0">
      <selection activeCell="E10" sqref="E10"/>
    </sheetView>
  </sheetViews>
  <sheetFormatPr defaultColWidth="10.6640625" defaultRowHeight="14.5"/>
  <cols>
    <col min="1" max="1" width="10.6640625" style="32"/>
    <col min="2" max="2" width="32.5" style="32" customWidth="1"/>
    <col min="3" max="16384" width="10.6640625" style="32"/>
  </cols>
  <sheetData>
    <row r="1" spans="1:3">
      <c r="A1" s="31" t="s">
        <v>126</v>
      </c>
    </row>
    <row r="3" spans="1:3">
      <c r="A3" s="153" t="s">
        <v>127</v>
      </c>
      <c r="B3" s="154"/>
      <c r="C3" s="154"/>
    </row>
    <row r="4" spans="1:3">
      <c r="A4" s="51" t="s">
        <v>36</v>
      </c>
      <c r="B4" s="32" t="s">
        <v>248</v>
      </c>
      <c r="C4" s="57">
        <v>0.183</v>
      </c>
    </row>
    <row r="5" spans="1:3">
      <c r="A5" s="51" t="s">
        <v>37</v>
      </c>
      <c r="B5" s="32" t="s">
        <v>249</v>
      </c>
      <c r="C5" s="57">
        <v>0.34</v>
      </c>
    </row>
    <row r="6" spans="1:3">
      <c r="A6" s="51" t="s">
        <v>128</v>
      </c>
      <c r="B6" s="32" t="s">
        <v>250</v>
      </c>
      <c r="C6" s="48">
        <v>0.94199999999999995</v>
      </c>
    </row>
    <row r="7" spans="1:3">
      <c r="A7" s="58"/>
      <c r="B7" s="34"/>
      <c r="C7" s="34"/>
    </row>
    <row r="8" spans="1:3">
      <c r="A8" s="155" t="s">
        <v>129</v>
      </c>
      <c r="B8" s="34"/>
      <c r="C8" s="34"/>
    </row>
    <row r="9" spans="1:3">
      <c r="A9" s="58"/>
      <c r="B9" s="34"/>
      <c r="C9" s="34"/>
    </row>
    <row r="10" spans="1:3">
      <c r="A10" s="51" t="s">
        <v>130</v>
      </c>
      <c r="B10" s="32" t="s">
        <v>251</v>
      </c>
      <c r="C10" s="42">
        <v>1</v>
      </c>
    </row>
    <row r="12" spans="1:3">
      <c r="B12" s="156" t="s">
        <v>157</v>
      </c>
    </row>
    <row r="14" spans="1:3" s="158" customFormat="1" ht="15.75" customHeight="1">
      <c r="A14" s="99"/>
      <c r="B14" s="157" t="s">
        <v>252</v>
      </c>
    </row>
    <row r="15" spans="1:3" s="158" customFormat="1" ht="15.75" customHeight="1">
      <c r="A15" s="99"/>
      <c r="B15" s="157"/>
    </row>
    <row r="16" spans="1:3">
      <c r="B16" s="105" t="s">
        <v>173</v>
      </c>
    </row>
    <row r="17" spans="2:2">
      <c r="B17" s="105" t="s">
        <v>174</v>
      </c>
    </row>
    <row r="18" spans="2:2">
      <c r="B18" s="105" t="s">
        <v>175</v>
      </c>
    </row>
    <row r="19" spans="2:2">
      <c r="B19" s="105" t="s">
        <v>176</v>
      </c>
    </row>
    <row r="20" spans="2:2">
      <c r="B20" s="105" t="s">
        <v>177</v>
      </c>
    </row>
    <row r="21" spans="2:2">
      <c r="B21" s="105" t="s">
        <v>178</v>
      </c>
    </row>
    <row r="22" spans="2:2">
      <c r="B22" s="145" t="s">
        <v>228</v>
      </c>
    </row>
    <row r="23" spans="2:2">
      <c r="B23" s="105" t="s">
        <v>179</v>
      </c>
    </row>
    <row r="24" spans="2:2">
      <c r="B24" s="106" t="s">
        <v>180</v>
      </c>
    </row>
    <row r="25" spans="2:2">
      <c r="B25" s="105" t="s">
        <v>181</v>
      </c>
    </row>
    <row r="26" spans="2:2">
      <c r="B26" s="105" t="s">
        <v>182</v>
      </c>
    </row>
    <row r="27" spans="2:2">
      <c r="B27" s="105" t="s">
        <v>183</v>
      </c>
    </row>
    <row r="28" spans="2:2">
      <c r="B28" s="105" t="s">
        <v>184</v>
      </c>
    </row>
    <row r="29" spans="2:2">
      <c r="B29" s="105" t="s">
        <v>185</v>
      </c>
    </row>
    <row r="30" spans="2:2">
      <c r="B30" s="105" t="s">
        <v>186</v>
      </c>
    </row>
    <row r="31" spans="2:2">
      <c r="B31" s="105" t="s">
        <v>187</v>
      </c>
    </row>
    <row r="32" spans="2:2" s="19" customFormat="1">
      <c r="B32" s="146" t="s">
        <v>229</v>
      </c>
    </row>
    <row r="33" spans="2:2">
      <c r="B33" s="105" t="s">
        <v>191</v>
      </c>
    </row>
    <row r="34" spans="2:2">
      <c r="B34" s="105" t="s">
        <v>192</v>
      </c>
    </row>
    <row r="35" spans="2:2">
      <c r="B35" s="105" t="s">
        <v>193</v>
      </c>
    </row>
    <row r="36" spans="2:2">
      <c r="B36" s="105" t="s">
        <v>194</v>
      </c>
    </row>
    <row r="37" spans="2:2">
      <c r="B37" s="105" t="s">
        <v>195</v>
      </c>
    </row>
    <row r="38" spans="2:2">
      <c r="B38" s="105" t="s">
        <v>196</v>
      </c>
    </row>
    <row r="39" spans="2:2">
      <c r="B39" s="105" t="s">
        <v>188</v>
      </c>
    </row>
    <row r="40" spans="2:2">
      <c r="B40" s="105" t="s">
        <v>189</v>
      </c>
    </row>
    <row r="41" spans="2:2">
      <c r="B41" s="105" t="s">
        <v>190</v>
      </c>
    </row>
    <row r="42" spans="2:2">
      <c r="B42" s="105" t="s">
        <v>172</v>
      </c>
    </row>
    <row r="43" spans="2:2">
      <c r="B43" s="105" t="s">
        <v>197</v>
      </c>
    </row>
    <row r="44" spans="2:2">
      <c r="B44" s="105" t="s">
        <v>198</v>
      </c>
    </row>
    <row r="45" spans="2:2">
      <c r="B45" s="105" t="s">
        <v>199</v>
      </c>
    </row>
    <row r="46" spans="2:2">
      <c r="B46" s="105" t="s">
        <v>200</v>
      </c>
    </row>
    <row r="47" spans="2:2">
      <c r="B47" s="106" t="s">
        <v>201</v>
      </c>
    </row>
    <row r="48" spans="2:2">
      <c r="B48" s="105" t="s">
        <v>202</v>
      </c>
    </row>
    <row r="49" spans="2:2">
      <c r="B49" s="105" t="s">
        <v>203</v>
      </c>
    </row>
    <row r="50" spans="2:2">
      <c r="B50" s="105" t="s">
        <v>204</v>
      </c>
    </row>
    <row r="51" spans="2:2">
      <c r="B51" s="105" t="s">
        <v>205</v>
      </c>
    </row>
    <row r="52" spans="2:2">
      <c r="B52" s="105" t="s">
        <v>206</v>
      </c>
    </row>
    <row r="53" spans="2:2">
      <c r="B53" s="105" t="s">
        <v>207</v>
      </c>
    </row>
    <row r="54" spans="2:2">
      <c r="B54" s="105" t="s">
        <v>208</v>
      </c>
    </row>
    <row r="55" spans="2:2">
      <c r="B55" s="147" t="s">
        <v>230</v>
      </c>
    </row>
    <row r="56" spans="2:2">
      <c r="B56" s="148" t="s">
        <v>231</v>
      </c>
    </row>
    <row r="57" spans="2:2">
      <c r="B57" s="145" t="s">
        <v>232</v>
      </c>
    </row>
    <row r="58" spans="2:2">
      <c r="B58" s="105" t="s">
        <v>209</v>
      </c>
    </row>
    <row r="60" spans="2:2">
      <c r="B60" s="149" t="s">
        <v>233</v>
      </c>
    </row>
    <row r="61" spans="2:2">
      <c r="B61" s="150"/>
    </row>
    <row r="62" spans="2:2">
      <c r="B62" s="151" t="s">
        <v>234</v>
      </c>
    </row>
    <row r="63" spans="2:2">
      <c r="B63" s="152" t="s">
        <v>235</v>
      </c>
    </row>
    <row r="64" spans="2:2">
      <c r="B64" s="152" t="s">
        <v>236</v>
      </c>
    </row>
    <row r="65" spans="2:2">
      <c r="B65" s="152" t="s">
        <v>237</v>
      </c>
    </row>
    <row r="66" spans="2:2">
      <c r="B66" s="152" t="s">
        <v>238</v>
      </c>
    </row>
    <row r="67" spans="2:2">
      <c r="B67" s="152" t="s">
        <v>239</v>
      </c>
    </row>
    <row r="68" spans="2:2">
      <c r="B68" s="152" t="s">
        <v>240</v>
      </c>
    </row>
    <row r="69" spans="2:2">
      <c r="B69" s="152" t="s">
        <v>241</v>
      </c>
    </row>
    <row r="70" spans="2:2">
      <c r="B70" s="152" t="s">
        <v>242</v>
      </c>
    </row>
    <row r="71" spans="2:2">
      <c r="B71" s="152" t="s">
        <v>243</v>
      </c>
    </row>
    <row r="72" spans="2:2">
      <c r="B72" s="152" t="s">
        <v>244</v>
      </c>
    </row>
    <row r="73" spans="2:2">
      <c r="B73" s="152" t="s">
        <v>245</v>
      </c>
    </row>
    <row r="74" spans="2:2">
      <c r="B74" s="152" t="s">
        <v>246</v>
      </c>
    </row>
    <row r="75" spans="2:2">
      <c r="B75" s="152" t="s">
        <v>247</v>
      </c>
    </row>
    <row r="76" spans="2:2">
      <c r="B76" s="19"/>
    </row>
  </sheetData>
  <sortState ref="B16:B58">
    <sortCondition ref="B58"/>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40"/>
  <sheetViews>
    <sheetView zoomScaleNormal="100" workbookViewId="0">
      <selection activeCell="M7" sqref="M7"/>
    </sheetView>
  </sheetViews>
  <sheetFormatPr defaultColWidth="8.83203125" defaultRowHeight="14.5"/>
  <cols>
    <col min="1" max="1" width="12.5" style="60" customWidth="1"/>
    <col min="2" max="2" width="15.5" style="63" customWidth="1"/>
    <col min="3" max="3" width="11.83203125" style="60" customWidth="1"/>
    <col min="4" max="4" width="13.33203125" style="60" customWidth="1"/>
    <col min="5" max="5" width="13.83203125" style="61" customWidth="1"/>
    <col min="6" max="6" width="11.83203125" style="60" customWidth="1"/>
    <col min="7" max="7" width="13.33203125" style="60" customWidth="1"/>
    <col min="8" max="8" width="14.5" style="60" customWidth="1"/>
    <col min="9" max="9" width="15.1640625" style="61" customWidth="1"/>
    <col min="10" max="11" width="14.5" style="60" customWidth="1"/>
    <col min="12" max="12" width="16.83203125" style="60" customWidth="1"/>
    <col min="13" max="13" width="14.1640625" style="60" customWidth="1"/>
    <col min="14" max="14" width="13.1640625" style="60" customWidth="1"/>
    <col min="15" max="15" width="12.5" style="60" customWidth="1"/>
    <col min="16" max="21" width="8.83203125" style="60"/>
    <col min="22" max="22" width="11.5" style="60" bestFit="1" customWidth="1"/>
    <col min="23" max="23" width="9.6640625" style="60" customWidth="1"/>
    <col min="24" max="16384" width="8.83203125" style="60"/>
  </cols>
  <sheetData>
    <row r="1" spans="2:52">
      <c r="B1" s="59" t="s">
        <v>125</v>
      </c>
      <c r="Q1" s="62"/>
      <c r="R1" s="62"/>
      <c r="S1" s="62"/>
      <c r="T1" s="62"/>
      <c r="U1" s="62"/>
      <c r="V1" s="62"/>
      <c r="W1" s="62"/>
    </row>
    <row r="2" spans="2:52">
      <c r="Q2" s="62"/>
      <c r="R2" s="62"/>
      <c r="S2" s="62"/>
      <c r="T2" s="62"/>
      <c r="U2" s="62"/>
      <c r="V2" s="62"/>
      <c r="W2" s="62"/>
    </row>
    <row r="3" spans="2:52" s="65" customFormat="1" ht="21.75" customHeight="1">
      <c r="B3" s="64"/>
      <c r="D3" s="199" t="s">
        <v>0</v>
      </c>
      <c r="E3" s="199"/>
      <c r="F3" s="199" t="s">
        <v>1</v>
      </c>
      <c r="G3" s="199"/>
      <c r="H3" s="199" t="s">
        <v>0</v>
      </c>
      <c r="I3" s="199"/>
      <c r="J3" s="199" t="s">
        <v>1</v>
      </c>
      <c r="K3" s="199"/>
      <c r="L3" s="199" t="s">
        <v>0</v>
      </c>
      <c r="M3" s="199"/>
      <c r="N3" s="199" t="s">
        <v>1</v>
      </c>
      <c r="O3" s="199"/>
      <c r="Q3" s="131" t="s">
        <v>132</v>
      </c>
      <c r="R3" s="66"/>
      <c r="S3" s="66"/>
      <c r="T3" s="66"/>
      <c r="U3" s="66"/>
      <c r="V3" s="67"/>
      <c r="W3" s="67"/>
    </row>
    <row r="4" spans="2:52" s="69" customFormat="1">
      <c r="B4" s="68" t="s">
        <v>2</v>
      </c>
      <c r="D4" s="69" t="s">
        <v>38</v>
      </c>
      <c r="E4" s="70" t="s">
        <v>96</v>
      </c>
      <c r="F4" s="69" t="s">
        <v>38</v>
      </c>
      <c r="G4" s="69" t="s">
        <v>96</v>
      </c>
      <c r="H4" s="69" t="s">
        <v>38</v>
      </c>
      <c r="I4" s="70" t="s">
        <v>96</v>
      </c>
      <c r="J4" s="69" t="s">
        <v>38</v>
      </c>
      <c r="K4" s="69" t="s">
        <v>96</v>
      </c>
      <c r="L4" s="69" t="s">
        <v>38</v>
      </c>
      <c r="M4" s="69" t="s">
        <v>96</v>
      </c>
      <c r="N4" s="69" t="s">
        <v>38</v>
      </c>
      <c r="O4" s="69" t="s">
        <v>96</v>
      </c>
      <c r="Q4" s="71"/>
      <c r="R4" s="71"/>
      <c r="S4" s="71"/>
      <c r="T4" s="71"/>
      <c r="U4" s="71"/>
      <c r="V4" s="71"/>
      <c r="W4" s="71"/>
    </row>
    <row r="5" spans="2:52">
      <c r="D5" s="197" t="s">
        <v>98</v>
      </c>
      <c r="E5" s="198"/>
      <c r="F5" s="198"/>
      <c r="G5" s="198"/>
      <c r="H5" s="197" t="s">
        <v>4</v>
      </c>
      <c r="I5" s="197"/>
      <c r="J5" s="197"/>
      <c r="K5" s="197"/>
      <c r="L5" s="197" t="s">
        <v>5</v>
      </c>
      <c r="M5" s="197"/>
      <c r="N5" s="197"/>
      <c r="O5" s="197"/>
      <c r="Q5" s="71" t="s">
        <v>6</v>
      </c>
      <c r="R5" s="71"/>
      <c r="S5" s="62"/>
      <c r="T5" s="62"/>
      <c r="U5" s="62"/>
      <c r="V5" s="62"/>
      <c r="W5" s="62"/>
    </row>
    <row r="6" spans="2:52">
      <c r="B6" s="68" t="s">
        <v>7</v>
      </c>
      <c r="D6" s="197">
        <v>1994</v>
      </c>
      <c r="E6" s="197"/>
      <c r="F6" s="197"/>
      <c r="G6" s="197"/>
      <c r="H6" s="197">
        <v>2002</v>
      </c>
      <c r="I6" s="197"/>
      <c r="J6" s="197"/>
      <c r="K6" s="197"/>
      <c r="L6" s="197">
        <v>2014</v>
      </c>
      <c r="M6" s="197"/>
      <c r="N6" s="197"/>
      <c r="O6" s="197"/>
      <c r="Q6" s="62"/>
      <c r="R6" s="62"/>
      <c r="S6" s="62"/>
      <c r="T6" s="62"/>
      <c r="U6" s="62"/>
      <c r="V6" s="62"/>
      <c r="W6" s="62"/>
    </row>
    <row r="7" spans="2:52">
      <c r="Q7" s="71" t="s">
        <v>2</v>
      </c>
      <c r="R7" s="71" t="s">
        <v>8</v>
      </c>
      <c r="S7" s="71" t="s">
        <v>9</v>
      </c>
      <c r="T7" s="71" t="s">
        <v>10</v>
      </c>
      <c r="U7" s="71" t="s">
        <v>11</v>
      </c>
      <c r="V7" s="71" t="s">
        <v>120</v>
      </c>
      <c r="W7" s="71" t="s">
        <v>12</v>
      </c>
    </row>
    <row r="8" spans="2:52">
      <c r="B8" s="89" t="s">
        <v>13</v>
      </c>
      <c r="F8" s="72">
        <v>1</v>
      </c>
      <c r="G8" s="72">
        <f>ROUND(AVERAGE(G9:G10),3)</f>
        <v>1</v>
      </c>
      <c r="J8" s="72">
        <v>1</v>
      </c>
      <c r="K8" s="72">
        <f>ROUND(AVERAGE(K9:K10),3)</f>
        <v>1</v>
      </c>
      <c r="L8" s="80"/>
      <c r="M8" s="80"/>
      <c r="N8" s="72">
        <v>1</v>
      </c>
      <c r="O8" s="72">
        <f>ROUND(AVERAGE(O9:O10),3)</f>
        <v>1</v>
      </c>
      <c r="Q8" s="71" t="s">
        <v>38</v>
      </c>
      <c r="R8" s="71" t="s">
        <v>3</v>
      </c>
      <c r="S8" s="62">
        <f>F8</f>
        <v>1</v>
      </c>
      <c r="T8" s="62">
        <f>F12</f>
        <v>1</v>
      </c>
      <c r="U8" s="62">
        <f>F21</f>
        <v>1</v>
      </c>
      <c r="V8" s="62">
        <f>F29</f>
        <v>0.214</v>
      </c>
      <c r="W8" s="62">
        <f>F32</f>
        <v>0.214</v>
      </c>
    </row>
    <row r="9" spans="2:52" ht="15.5">
      <c r="B9" s="63" t="s">
        <v>14</v>
      </c>
      <c r="D9" s="80">
        <v>3</v>
      </c>
      <c r="E9" s="73">
        <v>3</v>
      </c>
      <c r="F9" s="48">
        <f>IF(D9&gt;E9,1,ROUND(D9/E9,3))</f>
        <v>1</v>
      </c>
      <c r="G9" s="48">
        <f>IF(E9&gt;D9,1,ROUND(E9/D9,3))</f>
        <v>1</v>
      </c>
      <c r="H9" s="132">
        <v>3</v>
      </c>
      <c r="I9" s="73">
        <v>3</v>
      </c>
      <c r="J9" s="48">
        <f t="shared" ref="J9:J10" si="0">IF(H9&gt;I9,1,ROUND(H9/I9,3))</f>
        <v>1</v>
      </c>
      <c r="K9" s="48">
        <f t="shared" ref="K9:K10" si="1">IF(I9&gt;H9,1,ROUND(I9/H9,3))</f>
        <v>1</v>
      </c>
      <c r="L9" s="132">
        <v>3</v>
      </c>
      <c r="M9" s="73">
        <v>3</v>
      </c>
      <c r="N9" s="48">
        <f t="shared" ref="N9:N10" si="2">IF(L9&gt;M9,1,ROUND(L9/M9,3))</f>
        <v>1</v>
      </c>
      <c r="O9" s="48">
        <f t="shared" ref="O9:O10" si="3">IF(M9&gt;L9,1,ROUND(M9/L9,3))</f>
        <v>1</v>
      </c>
      <c r="Q9" s="71" t="s">
        <v>97</v>
      </c>
      <c r="R9" s="71" t="s">
        <v>3</v>
      </c>
      <c r="S9" s="62">
        <f>G8</f>
        <v>1</v>
      </c>
      <c r="T9" s="62">
        <f>G12</f>
        <v>0.125</v>
      </c>
      <c r="U9" s="62">
        <f>G21</f>
        <v>1</v>
      </c>
      <c r="V9" s="62">
        <f>G29</f>
        <v>1</v>
      </c>
      <c r="W9" s="62">
        <f>G32</f>
        <v>0.125</v>
      </c>
    </row>
    <row r="10" spans="2:52" ht="15.5">
      <c r="B10" s="63" t="s">
        <v>15</v>
      </c>
      <c r="D10" s="80">
        <v>4</v>
      </c>
      <c r="E10" s="73">
        <v>4</v>
      </c>
      <c r="F10" s="48">
        <f>IF(D10&gt;E10,1,ROUND(D10/E10,3))</f>
        <v>1</v>
      </c>
      <c r="G10" s="48">
        <f>IF(E10&gt;D10,1,ROUND(E10/D10,3))</f>
        <v>1</v>
      </c>
      <c r="H10" s="132">
        <v>4</v>
      </c>
      <c r="I10" s="73">
        <v>4</v>
      </c>
      <c r="J10" s="48">
        <f t="shared" si="0"/>
        <v>1</v>
      </c>
      <c r="K10" s="48">
        <f t="shared" si="1"/>
        <v>1</v>
      </c>
      <c r="L10" s="132">
        <v>4</v>
      </c>
      <c r="M10" s="73">
        <v>4</v>
      </c>
      <c r="N10" s="48">
        <f t="shared" si="2"/>
        <v>1</v>
      </c>
      <c r="O10" s="48">
        <f t="shared" si="3"/>
        <v>1</v>
      </c>
      <c r="Q10" s="71" t="s">
        <v>38</v>
      </c>
      <c r="R10" s="71" t="s">
        <v>16</v>
      </c>
      <c r="S10" s="62">
        <f>J8</f>
        <v>1</v>
      </c>
      <c r="T10" s="75">
        <f>J12</f>
        <v>0.90100000000000002</v>
      </c>
      <c r="U10" s="62">
        <f>J21</f>
        <v>1</v>
      </c>
      <c r="V10" s="62">
        <f>J29</f>
        <v>0.249</v>
      </c>
      <c r="W10" s="62">
        <f>J32</f>
        <v>0.224</v>
      </c>
    </row>
    <row r="11" spans="2:52" ht="15.5">
      <c r="D11" s="80"/>
      <c r="E11" s="73"/>
      <c r="F11" s="65"/>
      <c r="G11" s="65"/>
      <c r="H11" s="132"/>
      <c r="I11" s="73"/>
      <c r="J11" s="65"/>
      <c r="K11" s="65"/>
      <c r="L11" s="132"/>
      <c r="M11" s="133"/>
      <c r="N11" s="65"/>
      <c r="O11" s="65"/>
      <c r="Q11" s="71" t="s">
        <v>97</v>
      </c>
      <c r="R11" s="71" t="s">
        <v>16</v>
      </c>
      <c r="S11" s="62">
        <f>K8</f>
        <v>1</v>
      </c>
      <c r="T11" s="62">
        <f>K12</f>
        <v>0.379</v>
      </c>
      <c r="U11" s="62">
        <f>K21</f>
        <v>1</v>
      </c>
      <c r="V11" s="62">
        <f>K29</f>
        <v>1</v>
      </c>
      <c r="W11" s="62">
        <f>K32</f>
        <v>0.379</v>
      </c>
    </row>
    <row r="12" spans="2:52" ht="15.5">
      <c r="B12" s="89" t="s">
        <v>17</v>
      </c>
      <c r="D12" s="80"/>
      <c r="E12" s="73"/>
      <c r="F12" s="76">
        <f>ROUND(AVERAGE(F13:F19),3)</f>
        <v>1</v>
      </c>
      <c r="G12" s="76">
        <f>ROUND(AVERAGE(G13:G19),3)</f>
        <v>0.125</v>
      </c>
      <c r="H12" s="132"/>
      <c r="I12" s="137"/>
      <c r="J12" s="77">
        <f>ROUND(AVERAGE(J13:J19),3)</f>
        <v>0.90100000000000002</v>
      </c>
      <c r="K12" s="76">
        <f>ROUND(AVERAGE(K13:K19),3)</f>
        <v>0.379</v>
      </c>
      <c r="L12" s="132"/>
      <c r="M12" s="133"/>
      <c r="N12" s="76">
        <f>ROUND(AVERAGE(N13:N19),3)</f>
        <v>0.66</v>
      </c>
      <c r="O12" s="76">
        <f>ROUND(AVERAGE(O13:O19),3)</f>
        <v>0.51700000000000002</v>
      </c>
      <c r="Q12" s="71" t="s">
        <v>38</v>
      </c>
      <c r="R12" s="71" t="s">
        <v>18</v>
      </c>
      <c r="S12" s="62">
        <f>N8</f>
        <v>1</v>
      </c>
      <c r="T12" s="62">
        <f>N12</f>
        <v>0.66</v>
      </c>
      <c r="U12" s="62">
        <f>N21</f>
        <v>1</v>
      </c>
      <c r="V12" s="62">
        <f>N29</f>
        <v>0.16800000000000001</v>
      </c>
      <c r="W12" s="62">
        <f>N32</f>
        <v>0.111</v>
      </c>
    </row>
    <row r="13" spans="2:52" ht="15.5">
      <c r="B13" s="63" t="s">
        <v>19</v>
      </c>
      <c r="D13" s="78">
        <v>701040460</v>
      </c>
      <c r="E13" s="137">
        <v>148336000</v>
      </c>
      <c r="F13" s="48">
        <f t="shared" ref="F13:F19" si="4">IF(D13&gt;E13,1,ROUND(D13/E13,3))</f>
        <v>1</v>
      </c>
      <c r="G13" s="48">
        <f t="shared" ref="G13:G19" si="5">IF(E13&gt;D13,1,ROUND(E13/D13,3))</f>
        <v>0.21199999999999999</v>
      </c>
      <c r="H13" s="58">
        <v>803322096</v>
      </c>
      <c r="I13" s="141">
        <v>145306046</v>
      </c>
      <c r="J13" s="48">
        <f t="shared" ref="J13:J19" si="6">IF(H13&gt;I13,1,ROUND(H13/I13,3))</f>
        <v>1</v>
      </c>
      <c r="K13" s="48">
        <f t="shared" ref="K13:K19" si="7">IF(I13&gt;H13,1,ROUND(I13/H13,3))</f>
        <v>0.18099999999999999</v>
      </c>
      <c r="L13" s="58">
        <v>916754401</v>
      </c>
      <c r="M13" s="134">
        <v>143819666</v>
      </c>
      <c r="N13" s="48">
        <f t="shared" ref="N13:N19" si="8">IF(L13&gt;M13,1,ROUND(L13/M13,3))</f>
        <v>1</v>
      </c>
      <c r="O13" s="48">
        <f t="shared" ref="O13:O19" si="9">IF(M13&gt;L13,1,ROUND(M13/L13,3))</f>
        <v>0.157</v>
      </c>
      <c r="Q13" s="71" t="s">
        <v>97</v>
      </c>
      <c r="R13" s="71" t="s">
        <v>18</v>
      </c>
      <c r="S13" s="62">
        <f>O8</f>
        <v>1</v>
      </c>
      <c r="T13" s="62">
        <f>O12</f>
        <v>0.51700000000000002</v>
      </c>
      <c r="U13" s="62">
        <f>O21</f>
        <v>1</v>
      </c>
      <c r="V13" s="62">
        <f>O29</f>
        <v>1</v>
      </c>
      <c r="W13" s="62">
        <f>O32</f>
        <v>0.51700000000000002</v>
      </c>
    </row>
    <row r="14" spans="2:52">
      <c r="B14" s="63" t="s">
        <v>20</v>
      </c>
      <c r="D14" s="79">
        <v>23024452.93</v>
      </c>
      <c r="E14" s="134">
        <v>17075400</v>
      </c>
      <c r="F14" s="48">
        <f t="shared" si="4"/>
        <v>1</v>
      </c>
      <c r="G14" s="48">
        <f t="shared" si="5"/>
        <v>0.74199999999999999</v>
      </c>
      <c r="H14" s="58">
        <v>23509027.93</v>
      </c>
      <c r="I14" s="134">
        <v>17075400</v>
      </c>
      <c r="J14" s="48">
        <f t="shared" si="6"/>
        <v>1</v>
      </c>
      <c r="K14" s="48">
        <f t="shared" si="7"/>
        <v>0.72599999999999998</v>
      </c>
      <c r="L14" s="58">
        <v>4766922</v>
      </c>
      <c r="M14" s="134">
        <v>17075400</v>
      </c>
      <c r="N14" s="48">
        <f t="shared" si="8"/>
        <v>0.27900000000000003</v>
      </c>
      <c r="O14" s="48">
        <f t="shared" si="9"/>
        <v>1</v>
      </c>
      <c r="Q14" s="71"/>
      <c r="R14" s="71"/>
      <c r="S14" s="62"/>
      <c r="T14" s="62"/>
      <c r="U14" s="62"/>
      <c r="V14" s="62"/>
      <c r="W14" s="62"/>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row>
    <row r="15" spans="2:52" ht="15.5">
      <c r="B15" s="63" t="s">
        <v>21</v>
      </c>
      <c r="D15" s="143">
        <v>15535200000000</v>
      </c>
      <c r="E15" s="134">
        <v>395077301248.46399</v>
      </c>
      <c r="F15" s="48">
        <f t="shared" si="4"/>
        <v>1</v>
      </c>
      <c r="G15" s="48">
        <f t="shared" si="5"/>
        <v>2.5000000000000001E-2</v>
      </c>
      <c r="H15" s="142">
        <v>20962200000000</v>
      </c>
      <c r="I15" s="134">
        <v>345110438692.185</v>
      </c>
      <c r="J15" s="48">
        <f t="shared" si="6"/>
        <v>1</v>
      </c>
      <c r="K15" s="48">
        <f t="shared" si="7"/>
        <v>1.6E-2</v>
      </c>
      <c r="L15" s="135">
        <v>375030870145767</v>
      </c>
      <c r="M15" s="134">
        <v>2063662665171.8899</v>
      </c>
      <c r="N15" s="48">
        <f t="shared" si="8"/>
        <v>1</v>
      </c>
      <c r="O15" s="48">
        <f t="shared" si="9"/>
        <v>6.0000000000000001E-3</v>
      </c>
      <c r="Q15" s="71"/>
      <c r="R15" s="71"/>
      <c r="S15" s="62"/>
      <c r="T15" s="62"/>
      <c r="U15" s="62"/>
      <c r="V15" s="62"/>
      <c r="W15" s="62"/>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row>
    <row r="16" spans="2:52" ht="15.5">
      <c r="B16" s="63" t="s">
        <v>22</v>
      </c>
      <c r="D16" s="134">
        <v>44.817999999999998</v>
      </c>
      <c r="E16" s="134">
        <v>3.9609999999999999</v>
      </c>
      <c r="F16" s="48">
        <f t="shared" si="4"/>
        <v>1</v>
      </c>
      <c r="G16" s="48">
        <f t="shared" si="5"/>
        <v>8.7999999999999995E-2</v>
      </c>
      <c r="H16" s="136">
        <v>44.250999999999998</v>
      </c>
      <c r="I16" s="141">
        <v>3.4430000000000001</v>
      </c>
      <c r="J16" s="48">
        <f t="shared" si="6"/>
        <v>1</v>
      </c>
      <c r="K16" s="48">
        <f t="shared" si="7"/>
        <v>7.8E-2</v>
      </c>
      <c r="L16" s="136">
        <v>34.954999999999998</v>
      </c>
      <c r="M16" s="134">
        <v>3.504</v>
      </c>
      <c r="N16" s="48">
        <f t="shared" si="8"/>
        <v>1</v>
      </c>
      <c r="O16" s="48">
        <f t="shared" si="9"/>
        <v>0.1</v>
      </c>
      <c r="P16" s="80"/>
      <c r="Q16" s="62"/>
      <c r="R16" s="62"/>
      <c r="S16" s="62"/>
      <c r="T16" s="62"/>
      <c r="U16" s="62"/>
      <c r="V16" s="62"/>
      <c r="W16" s="62"/>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row>
    <row r="17" spans="2:52" ht="15.5">
      <c r="B17" s="63" t="s">
        <v>23</v>
      </c>
      <c r="D17" s="134">
        <v>44.050568830000003</v>
      </c>
      <c r="E17" s="137">
        <v>-12.569755979622199</v>
      </c>
      <c r="F17" s="48">
        <f t="shared" si="4"/>
        <v>1</v>
      </c>
      <c r="G17" s="48">
        <f t="shared" si="5"/>
        <v>-0.28499999999999998</v>
      </c>
      <c r="H17" s="136">
        <v>25.906957179999999</v>
      </c>
      <c r="I17" s="137">
        <v>4.7436698968428699</v>
      </c>
      <c r="J17" s="48">
        <f t="shared" si="6"/>
        <v>1</v>
      </c>
      <c r="K17" s="48">
        <f t="shared" si="7"/>
        <v>0.183</v>
      </c>
      <c r="L17" s="136">
        <v>2.0571419999999998</v>
      </c>
      <c r="M17" s="137">
        <v>0.73860077316310002</v>
      </c>
      <c r="N17" s="48">
        <f t="shared" si="8"/>
        <v>1</v>
      </c>
      <c r="O17" s="48">
        <f t="shared" si="9"/>
        <v>0.35899999999999999</v>
      </c>
      <c r="P17" s="80"/>
      <c r="Q17" s="62"/>
      <c r="R17" s="62"/>
      <c r="S17" s="62"/>
      <c r="T17" s="62"/>
      <c r="U17" s="62"/>
      <c r="V17" s="62"/>
      <c r="W17" s="62"/>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row>
    <row r="18" spans="2:52" ht="15.5">
      <c r="B18" s="63" t="s">
        <v>24</v>
      </c>
      <c r="D18" s="144">
        <v>471571000000</v>
      </c>
      <c r="E18" s="137">
        <v>29680000000</v>
      </c>
      <c r="F18" s="48">
        <f t="shared" si="4"/>
        <v>1</v>
      </c>
      <c r="G18" s="48">
        <f t="shared" si="5"/>
        <v>6.3E-2</v>
      </c>
      <c r="H18" s="134">
        <v>931616000000</v>
      </c>
      <c r="I18" s="137">
        <v>437118000000</v>
      </c>
      <c r="J18" s="48">
        <f t="shared" si="6"/>
        <v>1</v>
      </c>
      <c r="K18" s="48">
        <f t="shared" si="7"/>
        <v>0.46899999999999997</v>
      </c>
      <c r="L18" s="138">
        <v>920807.92976285401</v>
      </c>
      <c r="M18" s="137">
        <v>3250500000000</v>
      </c>
      <c r="N18" s="48">
        <f t="shared" si="8"/>
        <v>0</v>
      </c>
      <c r="O18" s="48">
        <f t="shared" si="9"/>
        <v>1</v>
      </c>
      <c r="P18" s="80"/>
      <c r="Q18" s="62"/>
      <c r="R18" s="62"/>
      <c r="S18" s="62"/>
      <c r="T18" s="62"/>
      <c r="U18" s="62"/>
      <c r="V18" s="62"/>
      <c r="W18" s="62"/>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row>
    <row r="19" spans="2:52" ht="15.5">
      <c r="B19" s="63" t="s">
        <v>25</v>
      </c>
      <c r="D19" s="134">
        <v>1.65</v>
      </c>
      <c r="E19" s="140">
        <v>4.8599999999999997E-2</v>
      </c>
      <c r="F19" s="48">
        <f t="shared" si="4"/>
        <v>1</v>
      </c>
      <c r="G19" s="48">
        <f t="shared" si="5"/>
        <v>2.9000000000000001E-2</v>
      </c>
      <c r="H19" s="139">
        <v>1.23E-2</v>
      </c>
      <c r="I19" s="140">
        <v>4.0399999999999998E-2</v>
      </c>
      <c r="J19" s="48">
        <f t="shared" si="6"/>
        <v>0.30399999999999999</v>
      </c>
      <c r="K19" s="48">
        <f t="shared" si="7"/>
        <v>1</v>
      </c>
      <c r="L19" s="139">
        <v>1.41E-2</v>
      </c>
      <c r="M19" s="140">
        <v>4.1000000000000002E-2</v>
      </c>
      <c r="N19" s="48">
        <f t="shared" si="8"/>
        <v>0.34399999999999997</v>
      </c>
      <c r="O19" s="48">
        <f t="shared" si="9"/>
        <v>1</v>
      </c>
      <c r="P19" s="80"/>
      <c r="Q19" s="62"/>
      <c r="R19" s="62" t="s">
        <v>26</v>
      </c>
      <c r="S19" s="62"/>
      <c r="T19" s="62"/>
      <c r="U19" s="62"/>
      <c r="V19" s="62"/>
      <c r="W19" s="62"/>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row>
    <row r="20" spans="2:52" ht="15.5">
      <c r="D20" s="80"/>
      <c r="E20" s="73"/>
      <c r="F20" s="65"/>
      <c r="G20" s="65"/>
      <c r="H20" s="132"/>
      <c r="I20" s="137"/>
      <c r="J20" s="65"/>
      <c r="K20" s="65"/>
      <c r="L20" s="132"/>
      <c r="M20" s="132"/>
      <c r="N20" s="65"/>
      <c r="O20" s="65"/>
      <c r="Q20" s="62"/>
      <c r="R20" s="62" t="s">
        <v>38</v>
      </c>
      <c r="S20" s="62" t="s">
        <v>97</v>
      </c>
      <c r="T20" s="62"/>
      <c r="U20" s="62"/>
      <c r="V20" s="62"/>
      <c r="W20" s="62"/>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row>
    <row r="21" spans="2:52" ht="15.5">
      <c r="B21" s="89" t="s">
        <v>27</v>
      </c>
      <c r="D21" s="80"/>
      <c r="E21" s="73"/>
      <c r="F21" s="76">
        <f>ROUND(AVERAGE(F22:F23),3)</f>
        <v>1</v>
      </c>
      <c r="G21" s="76">
        <f>ROUND(AVERAGE(G22:G23),3)</f>
        <v>1</v>
      </c>
      <c r="H21" s="132"/>
      <c r="I21" s="137"/>
      <c r="J21" s="76">
        <f>ROUND(AVERAGE(J22:J23),3)</f>
        <v>1</v>
      </c>
      <c r="K21" s="76">
        <f>ROUND(AVERAGE(K22:K23),3)</f>
        <v>1</v>
      </c>
      <c r="L21" s="132"/>
      <c r="M21" s="80"/>
      <c r="N21" s="76">
        <f>ROUND(AVERAGE(N22:N23),3)</f>
        <v>1</v>
      </c>
      <c r="O21" s="76">
        <f>ROUND(AVERAGE(O22:O23),3)</f>
        <v>1</v>
      </c>
      <c r="Q21" s="62" t="s">
        <v>9</v>
      </c>
      <c r="R21" s="62">
        <f>ROUND(AVERAGE(F8,J8,N8),3)</f>
        <v>1</v>
      </c>
      <c r="S21" s="62">
        <f>ROUND(AVERAGE(G8,K8,O8),3)</f>
        <v>1</v>
      </c>
      <c r="T21" s="62"/>
      <c r="U21" s="62"/>
      <c r="V21" s="62"/>
      <c r="W21" s="62"/>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row>
    <row r="22" spans="2:52" ht="15.5">
      <c r="B22" s="63" t="s">
        <v>28</v>
      </c>
      <c r="D22" s="80">
        <v>1</v>
      </c>
      <c r="E22" s="73">
        <v>1</v>
      </c>
      <c r="F22" s="48">
        <f>IF(D22&gt;E22,1,ROUND(D22/E22,3))</f>
        <v>1</v>
      </c>
      <c r="G22" s="48">
        <f>IF(E22&gt;D22,1,ROUND(E22/D22,3))</f>
        <v>1</v>
      </c>
      <c r="H22" s="80">
        <v>1</v>
      </c>
      <c r="I22" s="137">
        <v>1</v>
      </c>
      <c r="J22" s="48">
        <f t="shared" ref="J22:J23" si="10">IF(H22&gt;I22,1,ROUND(H22/I22,3))</f>
        <v>1</v>
      </c>
      <c r="K22" s="48">
        <f t="shared" ref="K22:K23" si="11">IF(I22&gt;H22,1,ROUND(I22/H22,3))</f>
        <v>1</v>
      </c>
      <c r="L22" s="80">
        <v>1</v>
      </c>
      <c r="M22" s="132">
        <v>1</v>
      </c>
      <c r="N22" s="48">
        <f t="shared" ref="N22:N23" si="12">IF(L22&gt;M22,1,ROUND(L22/M22,3))</f>
        <v>1</v>
      </c>
      <c r="O22" s="48">
        <f t="shared" ref="O22:O23" si="13">IF(M22&gt;L22,1,ROUND(M22/L22,3))</f>
        <v>1</v>
      </c>
      <c r="Q22" s="62" t="s">
        <v>10</v>
      </c>
      <c r="R22" s="75">
        <f>ROUND(AVERAGE(F12,J12,N12),3)</f>
        <v>0.85399999999999998</v>
      </c>
      <c r="S22" s="62">
        <f>ROUND(AVERAGE(G12,K12,O12),3)</f>
        <v>0.34</v>
      </c>
      <c r="T22" s="62"/>
      <c r="U22" s="62"/>
      <c r="V22" s="62"/>
      <c r="W22" s="62"/>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row>
    <row r="23" spans="2:52" ht="15.5">
      <c r="B23" s="63" t="s">
        <v>29</v>
      </c>
      <c r="D23" s="80">
        <v>1</v>
      </c>
      <c r="E23" s="73">
        <v>1</v>
      </c>
      <c r="F23" s="48">
        <f>IF(D23&gt;E23,1,ROUND(D23/E23,3))</f>
        <v>1</v>
      </c>
      <c r="G23" s="48">
        <f>IF(E23&gt;D23,1,ROUND(E23/D23,3))</f>
        <v>1</v>
      </c>
      <c r="H23" s="60">
        <v>2</v>
      </c>
      <c r="I23" s="74">
        <v>2</v>
      </c>
      <c r="J23" s="48">
        <f t="shared" si="10"/>
        <v>1</v>
      </c>
      <c r="K23" s="48">
        <f t="shared" si="11"/>
        <v>1</v>
      </c>
      <c r="L23" s="80">
        <v>2</v>
      </c>
      <c r="M23" s="132">
        <v>2</v>
      </c>
      <c r="N23" s="48">
        <f t="shared" si="12"/>
        <v>1</v>
      </c>
      <c r="O23" s="48">
        <f t="shared" si="13"/>
        <v>1</v>
      </c>
      <c r="Q23" s="62" t="s">
        <v>11</v>
      </c>
      <c r="R23" s="62">
        <f>ROUND(AVERAGE(F21,J21,N21),3)</f>
        <v>1</v>
      </c>
      <c r="S23" s="62">
        <f>ROUND(AVERAGE(G21,K21,O21),3)</f>
        <v>1</v>
      </c>
      <c r="T23" s="62"/>
      <c r="U23" s="62"/>
      <c r="V23" s="62"/>
      <c r="W23" s="62"/>
    </row>
    <row r="24" spans="2:52" ht="15.5">
      <c r="C24" s="81" t="s">
        <v>30</v>
      </c>
      <c r="D24" s="81">
        <v>1</v>
      </c>
      <c r="E24" s="82">
        <v>1</v>
      </c>
      <c r="F24" s="81"/>
      <c r="G24" s="81"/>
      <c r="H24" s="81">
        <v>1</v>
      </c>
      <c r="I24" s="83">
        <v>1</v>
      </c>
      <c r="J24" s="81"/>
      <c r="K24" s="81"/>
      <c r="L24" s="81">
        <v>1</v>
      </c>
      <c r="M24" s="81">
        <v>1</v>
      </c>
      <c r="N24" s="81"/>
      <c r="O24" s="81"/>
      <c r="Q24" s="84" t="s">
        <v>120</v>
      </c>
      <c r="R24" s="62">
        <f>ROUND(AVERAGE(F29,J29,N29),3)</f>
        <v>0.21</v>
      </c>
      <c r="S24" s="62">
        <f>ROUND(AVERAGE(G29,K29,O29),3)</f>
        <v>1</v>
      </c>
      <c r="T24" s="62"/>
      <c r="U24" s="62"/>
      <c r="V24" s="62"/>
      <c r="W24" s="62"/>
    </row>
    <row r="25" spans="2:52">
      <c r="C25" s="81" t="s">
        <v>31</v>
      </c>
      <c r="D25" s="81">
        <v>0</v>
      </c>
      <c r="E25" s="81">
        <v>0</v>
      </c>
      <c r="F25" s="81"/>
      <c r="G25" s="81"/>
      <c r="H25" s="81">
        <v>0</v>
      </c>
      <c r="I25" s="81">
        <v>0</v>
      </c>
      <c r="J25" s="81"/>
      <c r="K25" s="81"/>
      <c r="L25" s="81">
        <v>0</v>
      </c>
      <c r="M25" s="81">
        <v>0</v>
      </c>
      <c r="N25" s="81"/>
      <c r="O25" s="81"/>
      <c r="Q25" s="71" t="s">
        <v>32</v>
      </c>
      <c r="R25" s="85">
        <f>ROUND(AVERAGE(F32,J32,N32),3)</f>
        <v>0.183</v>
      </c>
      <c r="S25" s="71">
        <f>ROUND(AVERAGE(G32,K32,O32),3)</f>
        <v>0.34</v>
      </c>
      <c r="T25" s="62"/>
      <c r="U25" s="62"/>
      <c r="V25" s="62"/>
      <c r="W25" s="62"/>
    </row>
    <row r="26" spans="2:52" ht="15.5">
      <c r="C26" s="81" t="s">
        <v>33</v>
      </c>
      <c r="D26" s="81">
        <v>0</v>
      </c>
      <c r="E26" s="82">
        <v>0</v>
      </c>
      <c r="F26" s="81"/>
      <c r="G26" s="81"/>
      <c r="H26" s="81">
        <v>0</v>
      </c>
      <c r="I26" s="83">
        <v>0</v>
      </c>
      <c r="J26" s="81"/>
      <c r="K26" s="81"/>
      <c r="L26" s="81">
        <v>0</v>
      </c>
      <c r="M26" s="81">
        <v>0</v>
      </c>
      <c r="N26" s="81"/>
      <c r="O26" s="81"/>
      <c r="Q26" s="62"/>
      <c r="R26" s="62" t="s">
        <v>34</v>
      </c>
      <c r="S26" s="62" t="s">
        <v>34</v>
      </c>
      <c r="T26" s="62"/>
      <c r="U26" s="62"/>
      <c r="V26" s="62"/>
      <c r="W26" s="62"/>
    </row>
    <row r="27" spans="2:52" ht="15.5">
      <c r="C27" s="81" t="s">
        <v>35</v>
      </c>
      <c r="D27" s="81">
        <v>0</v>
      </c>
      <c r="E27" s="82">
        <v>0</v>
      </c>
      <c r="F27" s="81"/>
      <c r="G27" s="81"/>
      <c r="H27" s="81">
        <v>1</v>
      </c>
      <c r="I27" s="83">
        <v>1</v>
      </c>
      <c r="J27" s="81"/>
      <c r="K27" s="81"/>
      <c r="L27" s="81">
        <v>1</v>
      </c>
      <c r="M27" s="81">
        <v>1</v>
      </c>
      <c r="N27" s="81"/>
      <c r="O27" s="81"/>
      <c r="Q27" s="62"/>
      <c r="R27" s="86" t="s">
        <v>36</v>
      </c>
      <c r="S27" s="86" t="s">
        <v>37</v>
      </c>
      <c r="T27" s="62"/>
      <c r="U27" s="62"/>
      <c r="V27" s="62"/>
      <c r="W27" s="62"/>
    </row>
    <row r="28" spans="2:52">
      <c r="Q28" s="62"/>
      <c r="R28" s="62"/>
      <c r="S28" s="62"/>
      <c r="T28" s="62"/>
      <c r="U28" s="62"/>
      <c r="V28" s="62"/>
      <c r="W28" s="62"/>
    </row>
    <row r="29" spans="2:52">
      <c r="B29" s="89" t="s">
        <v>118</v>
      </c>
      <c r="F29" s="72">
        <f>ROUND(AVERAGE(F30:F30),3)</f>
        <v>0.214</v>
      </c>
      <c r="G29" s="72">
        <f>ROUND(AVERAGE(G30:G30),3)</f>
        <v>1</v>
      </c>
      <c r="J29" s="72">
        <f>ROUND(AVERAGE(J30:J30),3)</f>
        <v>0.249</v>
      </c>
      <c r="K29" s="72">
        <f>ROUND(AVERAGE(K30:K30),3)</f>
        <v>1</v>
      </c>
      <c r="N29" s="72">
        <f>ROUND(AVERAGE(N30:N30),3)</f>
        <v>0.16800000000000001</v>
      </c>
      <c r="O29" s="72">
        <f>ROUND(AVERAGE(O30:O30),3)</f>
        <v>1</v>
      </c>
      <c r="Q29" s="62"/>
      <c r="R29" s="62"/>
      <c r="S29" s="62"/>
      <c r="T29" s="62"/>
      <c r="U29" s="62"/>
      <c r="V29" s="62"/>
      <c r="W29" s="62"/>
    </row>
    <row r="30" spans="2:52" s="80" customFormat="1">
      <c r="B30" s="87" t="s">
        <v>119</v>
      </c>
      <c r="D30" s="80">
        <v>197</v>
      </c>
      <c r="E30" s="88">
        <v>922</v>
      </c>
      <c r="F30" s="48">
        <f>IF(D30&gt;E30,1,ROUND(D30/E30,3))</f>
        <v>0.214</v>
      </c>
      <c r="G30" s="48">
        <f>IF(E30&gt;D30,1,ROUND(E30/D30,3))</f>
        <v>1</v>
      </c>
      <c r="H30" s="80">
        <v>494</v>
      </c>
      <c r="I30" s="88">
        <v>1985</v>
      </c>
      <c r="J30" s="48">
        <f>IF(H30&gt;I30,1,ROUND(H30/I30,3))</f>
        <v>0.249</v>
      </c>
      <c r="K30" s="48">
        <f>IF(I30&gt;H30,1,ROUND(I30/H30,3))</f>
        <v>1</v>
      </c>
      <c r="L30" s="80">
        <v>1955</v>
      </c>
      <c r="M30" s="80">
        <v>11641</v>
      </c>
      <c r="N30" s="48">
        <f>IF(L30&gt;M30,1,ROUND(L30/M30,3))</f>
        <v>0.16800000000000001</v>
      </c>
      <c r="O30" s="48">
        <f>IF(M30&gt;L30,1,ROUND(M30/L30,3))</f>
        <v>1</v>
      </c>
      <c r="Q30" s="62"/>
      <c r="R30" s="62"/>
      <c r="S30" s="62"/>
      <c r="T30" s="62"/>
      <c r="U30" s="62"/>
      <c r="V30" s="62"/>
      <c r="W30" s="62"/>
    </row>
    <row r="31" spans="2:52">
      <c r="Q31" s="62"/>
      <c r="R31" s="62"/>
      <c r="S31" s="62"/>
      <c r="T31" s="62"/>
      <c r="U31" s="62"/>
      <c r="V31" s="62"/>
      <c r="W31" s="62"/>
    </row>
    <row r="32" spans="2:52">
      <c r="B32" s="68" t="s">
        <v>12</v>
      </c>
      <c r="C32" s="69"/>
      <c r="D32" s="69"/>
      <c r="E32" s="70"/>
      <c r="F32" s="89">
        <f>ROUND(F8*F12*F21*F29,3)</f>
        <v>0.214</v>
      </c>
      <c r="G32" s="89">
        <f>ROUND(G8*G12*G21*G29,3)</f>
        <v>0.125</v>
      </c>
      <c r="H32" s="90"/>
      <c r="I32" s="91"/>
      <c r="J32" s="89">
        <f>ROUND(J8*J12*J21*J29,3)</f>
        <v>0.224</v>
      </c>
      <c r="K32" s="89">
        <f>ROUND(K8*K12*K21*K29,3)</f>
        <v>0.379</v>
      </c>
      <c r="L32" s="90"/>
      <c r="M32" s="90"/>
      <c r="N32" s="89">
        <f>ROUND(N8*N12*N21*N29,3)</f>
        <v>0.111</v>
      </c>
      <c r="O32" s="89">
        <f>ROUND(O8*O12*O21*O29,3)</f>
        <v>0.51700000000000002</v>
      </c>
      <c r="Q32" s="62"/>
      <c r="R32" s="62"/>
      <c r="S32" s="62"/>
      <c r="T32" s="62"/>
      <c r="U32" s="62"/>
      <c r="V32" s="62"/>
      <c r="W32" s="62"/>
    </row>
    <row r="33" spans="2:22">
      <c r="B33" s="68"/>
      <c r="F33" s="80"/>
      <c r="G33" s="80"/>
      <c r="H33" s="92"/>
      <c r="I33" s="93"/>
      <c r="J33" s="80"/>
      <c r="K33" s="80"/>
      <c r="L33" s="80"/>
      <c r="M33" s="80"/>
      <c r="N33" s="80"/>
      <c r="O33" s="80"/>
    </row>
    <row r="35" spans="2:22">
      <c r="B35" s="94" t="s">
        <v>93</v>
      </c>
      <c r="C35" s="95"/>
      <c r="D35" s="32"/>
      <c r="Q35" s="24" t="s">
        <v>121</v>
      </c>
      <c r="R35" s="19"/>
      <c r="S35" s="19"/>
      <c r="T35" s="97"/>
      <c r="U35" s="97"/>
      <c r="V35" s="97"/>
    </row>
    <row r="36" spans="2:22">
      <c r="B36" s="96" t="s">
        <v>3</v>
      </c>
      <c r="C36" s="95">
        <v>1994</v>
      </c>
      <c r="D36" s="95" t="s">
        <v>99</v>
      </c>
      <c r="Q36" s="19"/>
      <c r="R36" s="19" t="s">
        <v>154</v>
      </c>
      <c r="S36" s="19"/>
      <c r="T36" s="97"/>
      <c r="U36" s="97"/>
      <c r="V36" s="97"/>
    </row>
    <row r="37" spans="2:22">
      <c r="B37" s="96" t="s">
        <v>16</v>
      </c>
      <c r="C37" s="95">
        <v>2002</v>
      </c>
      <c r="D37" s="95" t="s">
        <v>95</v>
      </c>
      <c r="Q37" s="19"/>
      <c r="R37" s="19" t="s">
        <v>38</v>
      </c>
      <c r="S37" s="19" t="s">
        <v>97</v>
      </c>
      <c r="T37" s="97"/>
      <c r="U37" s="97"/>
      <c r="V37" s="97"/>
    </row>
    <row r="38" spans="2:22">
      <c r="B38" s="96" t="s">
        <v>18</v>
      </c>
      <c r="C38" s="95">
        <v>2014</v>
      </c>
      <c r="D38" s="95" t="s">
        <v>94</v>
      </c>
      <c r="Q38" s="19" t="s">
        <v>38</v>
      </c>
      <c r="R38" s="19">
        <v>0</v>
      </c>
      <c r="S38" s="25">
        <v>0.94199999999999995</v>
      </c>
      <c r="T38" s="97"/>
      <c r="U38" s="19" t="s">
        <v>155</v>
      </c>
      <c r="V38" s="3" t="s">
        <v>128</v>
      </c>
    </row>
    <row r="39" spans="2:22">
      <c r="B39" s="96"/>
      <c r="C39" s="95"/>
      <c r="D39" s="95"/>
      <c r="Q39" s="19" t="s">
        <v>97</v>
      </c>
      <c r="R39" s="19">
        <v>0.94199999999999995</v>
      </c>
      <c r="S39" s="19">
        <v>0</v>
      </c>
      <c r="T39" s="97"/>
      <c r="U39" s="97"/>
      <c r="V39" s="97"/>
    </row>
    <row r="40" spans="2:22">
      <c r="B40" s="96"/>
      <c r="C40" s="95"/>
      <c r="D40" s="95"/>
      <c r="Q40" s="19" t="s">
        <v>156</v>
      </c>
      <c r="R40" s="19"/>
      <c r="S40" s="19"/>
      <c r="T40" s="97"/>
      <c r="U40" s="97"/>
      <c r="V40" s="97"/>
    </row>
  </sheetData>
  <mergeCells count="12">
    <mergeCell ref="D6:G6"/>
    <mergeCell ref="D5:G5"/>
    <mergeCell ref="H5:K5"/>
    <mergeCell ref="L5:O5"/>
    <mergeCell ref="D3:E3"/>
    <mergeCell ref="F3:G3"/>
    <mergeCell ref="H3:I3"/>
    <mergeCell ref="L6:O6"/>
    <mergeCell ref="H6:K6"/>
    <mergeCell ref="J3:K3"/>
    <mergeCell ref="L3:M3"/>
    <mergeCell ref="N3:O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Front page</vt:lpstr>
      <vt:lpstr>H2&amp;H3 MAIN</vt:lpstr>
      <vt:lpstr>H2 data input</vt:lpstr>
      <vt:lpstr>Strat goals</vt:lpstr>
      <vt:lpstr>Issues</vt:lpstr>
      <vt:lpstr>H3 data input</vt:lpstr>
      <vt:lpstr>PIPR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Domachowski</dc:creator>
  <cp:lastModifiedBy>Lucyna Czechowska</cp:lastModifiedBy>
  <dcterms:created xsi:type="dcterms:W3CDTF">2017-01-04T15:39:26Z</dcterms:created>
  <dcterms:modified xsi:type="dcterms:W3CDTF">2019-02-22T12:33:33Z</dcterms:modified>
</cp:coreProperties>
</file>