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84061803868\Documents\Prace naukowe\SONATA\Książka projektowa\ZAŁĄCZNIKI NA STRONĘ\tabele H2&amp;H3\"/>
    </mc:Choice>
  </mc:AlternateContent>
  <bookViews>
    <workbookView xWindow="0" yWindow="0" windowWidth="19200" windowHeight="7130"/>
  </bookViews>
  <sheets>
    <sheet name="Front page" sheetId="14" r:id="rId1"/>
    <sheet name="H2&amp;H3_MAIN" sheetId="8" r:id="rId2"/>
    <sheet name="H2 data_input" sheetId="7" r:id="rId3"/>
    <sheet name="strat_goals" sheetId="12" r:id="rId4"/>
    <sheet name="issues" sheetId="13" r:id="rId5"/>
    <sheet name="H3 data_input" sheetId="10" r:id="rId6"/>
    <sheet name="PIPR" sheetId="11" r:id="rId7"/>
  </sheets>
  <calcPr calcId="179021" concurrentCalc="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Z4" i="8" l="1"/>
  <c r="AB4" i="8"/>
  <c r="J4" i="8"/>
  <c r="AA4" i="8"/>
  <c r="AC4" i="8"/>
  <c r="G4" i="8"/>
  <c r="D4" i="8"/>
  <c r="AD4" i="8"/>
  <c r="Y4" i="8"/>
  <c r="X4" i="8"/>
  <c r="W4" i="8"/>
  <c r="R4" i="8"/>
  <c r="P4" i="8"/>
  <c r="E4" i="8"/>
  <c r="Q4" i="8"/>
  <c r="I4" i="8"/>
  <c r="H4" i="8"/>
  <c r="F4" i="8"/>
  <c r="C4" i="8"/>
  <c r="F31" i="11"/>
  <c r="F30" i="11"/>
  <c r="J31" i="11"/>
  <c r="J30" i="11"/>
  <c r="N31" i="11"/>
  <c r="N30" i="11"/>
  <c r="R25" i="11"/>
  <c r="G30" i="11"/>
  <c r="K30" i="11"/>
  <c r="O30" i="11"/>
  <c r="S25" i="11"/>
  <c r="F10" i="11"/>
  <c r="F11" i="11"/>
  <c r="F9" i="11"/>
  <c r="F14" i="11"/>
  <c r="F15" i="11"/>
  <c r="F16" i="11"/>
  <c r="F17" i="11"/>
  <c r="F18" i="11"/>
  <c r="F19" i="11"/>
  <c r="F13" i="11"/>
  <c r="F23" i="11"/>
  <c r="F24" i="11"/>
  <c r="F22" i="11"/>
  <c r="K10" i="11"/>
  <c r="K11" i="11"/>
  <c r="K9" i="11"/>
  <c r="K13" i="11"/>
  <c r="K23" i="11"/>
  <c r="K24" i="11"/>
  <c r="K22" i="11"/>
  <c r="K33" i="11"/>
  <c r="O10" i="11"/>
  <c r="O11" i="11"/>
  <c r="O9" i="11"/>
  <c r="O13" i="11"/>
  <c r="O23" i="11"/>
  <c r="O24" i="11"/>
  <c r="O22" i="11"/>
  <c r="J10" i="11"/>
  <c r="J11" i="11"/>
  <c r="J9" i="11"/>
  <c r="J14" i="11"/>
  <c r="J15" i="11"/>
  <c r="J16" i="11"/>
  <c r="J17" i="11"/>
  <c r="J18" i="11"/>
  <c r="J19" i="11"/>
  <c r="J20" i="11"/>
  <c r="J13" i="11"/>
  <c r="J23" i="11"/>
  <c r="J24" i="11"/>
  <c r="J22" i="11"/>
  <c r="N10" i="11"/>
  <c r="N11" i="11"/>
  <c r="N9" i="11"/>
  <c r="N14" i="11"/>
  <c r="N15" i="11"/>
  <c r="N16" i="11"/>
  <c r="N17" i="11"/>
  <c r="N18" i="11"/>
  <c r="L19" i="11"/>
  <c r="N19" i="11"/>
  <c r="N20" i="11"/>
  <c r="N23" i="11"/>
  <c r="N24" i="11"/>
  <c r="N22" i="11"/>
  <c r="G24" i="11"/>
  <c r="G22" i="11"/>
  <c r="G20" i="11"/>
  <c r="G13" i="11"/>
  <c r="S23" i="11"/>
  <c r="G10" i="11"/>
  <c r="G11" i="11"/>
  <c r="G9" i="11"/>
  <c r="S22" i="11"/>
  <c r="N13" i="11"/>
  <c r="N33" i="11"/>
  <c r="O33" i="11"/>
  <c r="J33" i="11"/>
  <c r="R23" i="11"/>
  <c r="F33" i="11"/>
  <c r="R26" i="11"/>
  <c r="S24" i="11"/>
  <c r="R24" i="11"/>
  <c r="R22" i="11"/>
  <c r="G33" i="11"/>
  <c r="S26" i="11"/>
</calcChain>
</file>

<file path=xl/comments1.xml><?xml version="1.0" encoding="utf-8"?>
<comments xmlns="http://schemas.openxmlformats.org/spreadsheetml/2006/main">
  <authors>
    <author>Michał Domachowski</author>
  </authors>
  <commentList>
    <comment ref="B10" authorId="0" shapeId="0">
      <text>
        <r>
          <rPr>
            <b/>
            <sz val="9"/>
            <color indexed="81"/>
            <rFont val="Tahoma"/>
            <family val="2"/>
            <charset val="238"/>
          </rPr>
          <t>Michał Domachowski:</t>
        </r>
        <r>
          <rPr>
            <sz val="9"/>
            <color indexed="81"/>
            <rFont val="Tahoma"/>
            <family val="2"/>
            <charset val="238"/>
          </rPr>
          <t xml:space="preserve">
ga - 3? Czy 1?</t>
        </r>
      </text>
    </comment>
    <comment ref="B14" authorId="0" shapeId="0">
      <text>
        <r>
          <rPr>
            <b/>
            <sz val="9"/>
            <color indexed="81"/>
            <rFont val="Tahoma"/>
            <family val="2"/>
            <charset val="238"/>
          </rPr>
          <t>Michał Domachowski:</t>
        </r>
        <r>
          <rPr>
            <sz val="9"/>
            <color indexed="81"/>
            <rFont val="Tahoma"/>
            <family val="2"/>
            <charset val="238"/>
          </rPr>
          <t xml:space="preserve">
ASEAN5 + Brunei (as a member since 1984)</t>
        </r>
      </text>
    </comment>
    <comment ref="H14" authorId="0" shapeId="0">
      <text>
        <r>
          <rPr>
            <b/>
            <sz val="9"/>
            <color indexed="81"/>
            <rFont val="Tahoma"/>
            <family val="2"/>
            <charset val="238"/>
          </rPr>
          <t>Michał Domachowski:</t>
        </r>
        <r>
          <rPr>
            <sz val="9"/>
            <color indexed="81"/>
            <rFont val="Tahoma"/>
            <family val="2"/>
            <charset val="238"/>
          </rPr>
          <t xml:space="preserve">
+kambodza 1999</t>
        </r>
      </text>
    </comment>
    <comment ref="B15" authorId="0" shapeId="0">
      <text>
        <r>
          <rPr>
            <b/>
            <sz val="9"/>
            <color indexed="81"/>
            <rFont val="Tahoma"/>
            <family val="2"/>
            <charset val="238"/>
          </rPr>
          <t>Michał Domachowski:</t>
        </r>
        <r>
          <rPr>
            <sz val="9"/>
            <color indexed="81"/>
            <rFont val="Tahoma"/>
            <family val="2"/>
            <charset val="238"/>
          </rPr>
          <t xml:space="preserve">
w tys. km/2</t>
        </r>
      </text>
    </comment>
    <comment ref="H16" authorId="0" shapeId="0">
      <text>
        <r>
          <rPr>
            <b/>
            <sz val="9"/>
            <color indexed="81"/>
            <rFont val="Tahoma"/>
            <family val="2"/>
            <charset val="238"/>
          </rPr>
          <t>Michał Domachowski:</t>
        </r>
        <r>
          <rPr>
            <sz val="9"/>
            <color indexed="81"/>
            <rFont val="Tahoma"/>
            <family val="2"/>
            <charset val="238"/>
          </rPr>
          <t xml:space="preserve">
bez Mjanmy</t>
        </r>
      </text>
    </comment>
    <comment ref="B17" authorId="0" shapeId="0">
      <text>
        <r>
          <rPr>
            <b/>
            <sz val="9"/>
            <color rgb="FF000000"/>
            <rFont val="Tahoma"/>
            <family val="2"/>
            <charset val="238"/>
          </rPr>
          <t>Michał Domachowski:</t>
        </r>
        <r>
          <rPr>
            <sz val="9"/>
            <color rgb="FF000000"/>
            <rFont val="Tahoma"/>
            <family val="2"/>
            <charset val="238"/>
          </rPr>
          <t xml:space="preserve">
</t>
        </r>
        <r>
          <rPr>
            <sz val="9"/>
            <color rgb="FF000000"/>
            <rFont val="Tahoma"/>
            <family val="2"/>
            <charset val="238"/>
          </rPr>
          <t>http://www.economywatch.com/economic-statistics/economic-indicators/GDP_Share_of_World_Total_PPP/1991/</t>
        </r>
      </text>
    </comment>
    <comment ref="D17" authorId="0" shapeId="0">
      <text>
        <r>
          <rPr>
            <b/>
            <sz val="9"/>
            <color indexed="81"/>
            <rFont val="Tahoma"/>
            <family val="2"/>
            <charset val="238"/>
          </rPr>
          <t>Michał Domachowski:</t>
        </r>
        <r>
          <rPr>
            <sz val="9"/>
            <color indexed="81"/>
            <rFont val="Tahoma"/>
            <family val="2"/>
            <charset val="238"/>
          </rPr>
          <t xml:space="preserve">
ASEAN+5</t>
        </r>
      </text>
    </comment>
    <comment ref="H17" authorId="0" shapeId="0">
      <text>
        <r>
          <rPr>
            <b/>
            <sz val="9"/>
            <color indexed="81"/>
            <rFont val="Tahoma"/>
            <family val="2"/>
            <charset val="238"/>
          </rPr>
          <t>Michał Domachowski:</t>
        </r>
        <r>
          <rPr>
            <sz val="9"/>
            <color indexed="81"/>
            <rFont val="Tahoma"/>
            <family val="2"/>
            <charset val="238"/>
          </rPr>
          <t xml:space="preserve">
asean+5</t>
        </r>
      </text>
    </comment>
    <comment ref="B18" authorId="0" shapeId="0">
      <text>
        <r>
          <rPr>
            <b/>
            <sz val="9"/>
            <color rgb="FF000000"/>
            <rFont val="Tahoma"/>
            <family val="2"/>
            <charset val="238"/>
          </rPr>
          <t>Michał Domachowski:</t>
        </r>
        <r>
          <rPr>
            <sz val="9"/>
            <color rgb="FF000000"/>
            <rFont val="Tahoma"/>
            <family val="2"/>
            <charset val="238"/>
          </rPr>
          <t xml:space="preserve">
</t>
        </r>
        <r>
          <rPr>
            <sz val="9"/>
            <color rgb="FF000000"/>
            <rFont val="Tahoma"/>
            <family val="2"/>
            <charset val="238"/>
          </rPr>
          <t>http://databank.worldbank.org/data/reports.aspx?Code=NY.GDP.MKTP.KD.ZG&amp;id=af3ce82b&amp;report_name=Popular_indicators&amp;populartype=series&amp;ispopular=y#</t>
        </r>
      </text>
    </comment>
    <comment ref="D19" authorId="0" shapeId="0">
      <text>
        <r>
          <rPr>
            <b/>
            <sz val="9"/>
            <color indexed="81"/>
            <rFont val="Tahoma"/>
            <family val="2"/>
            <charset val="238"/>
          </rPr>
          <t>Michał Domachowski:</t>
        </r>
        <r>
          <rPr>
            <sz val="9"/>
            <color indexed="81"/>
            <rFont val="Tahoma"/>
            <family val="2"/>
            <charset val="238"/>
          </rPr>
          <t xml:space="preserve">
bez Wietnamu</t>
        </r>
      </text>
    </comment>
    <comment ref="H19" authorId="0" shapeId="0">
      <text>
        <r>
          <rPr>
            <b/>
            <sz val="9"/>
            <color indexed="81"/>
            <rFont val="Tahoma"/>
            <family val="2"/>
            <charset val="238"/>
          </rPr>
          <t>Michał Domachowski:</t>
        </r>
        <r>
          <rPr>
            <sz val="9"/>
            <color indexed="81"/>
            <rFont val="Tahoma"/>
            <family val="2"/>
            <charset val="238"/>
          </rPr>
          <t xml:space="preserve">
bez mjanmy</t>
        </r>
      </text>
    </comment>
    <comment ref="L19" authorId="0" shapeId="0">
      <text>
        <r>
          <rPr>
            <b/>
            <sz val="9"/>
            <color rgb="FF000000"/>
            <rFont val="Tahoma"/>
            <family val="2"/>
            <charset val="238"/>
          </rPr>
          <t>Michał Domachowski:</t>
        </r>
        <r>
          <rPr>
            <sz val="9"/>
            <color rgb="FF000000"/>
            <rFont val="Tahoma"/>
            <family val="2"/>
            <charset val="238"/>
          </rPr>
          <t xml:space="preserve">
</t>
        </r>
        <r>
          <rPr>
            <sz val="9"/>
            <color rgb="FF000000"/>
            <rFont val="Tahoma"/>
            <family val="2"/>
            <charset val="238"/>
          </rPr>
          <t>bez Laosu i KAmbodzy</t>
        </r>
      </text>
    </comment>
    <comment ref="D20" authorId="0" shapeId="0">
      <text>
        <r>
          <rPr>
            <b/>
            <sz val="9"/>
            <color indexed="81"/>
            <rFont val="Tahoma"/>
            <family val="2"/>
            <charset val="238"/>
          </rPr>
          <t>Michał Domachowski:</t>
        </r>
        <r>
          <rPr>
            <sz val="9"/>
            <color indexed="81"/>
            <rFont val="Tahoma"/>
            <family val="2"/>
            <charset val="238"/>
          </rPr>
          <t xml:space="preserve">
bez wietnamu</t>
        </r>
      </text>
    </comment>
    <comment ref="L20" authorId="0" shapeId="0">
      <text>
        <r>
          <rPr>
            <b/>
            <sz val="9"/>
            <color rgb="FF000000"/>
            <rFont val="Tahoma"/>
            <family val="2"/>
            <charset val="238"/>
          </rPr>
          <t>Michał Domachowski:</t>
        </r>
        <r>
          <rPr>
            <sz val="9"/>
            <color rgb="FF000000"/>
            <rFont val="Tahoma"/>
            <family val="2"/>
            <charset val="238"/>
          </rPr>
          <t xml:space="preserve">
</t>
        </r>
        <r>
          <rPr>
            <sz val="9"/>
            <color rgb="FF000000"/>
            <rFont val="Tahoma"/>
            <family val="2"/>
            <charset val="238"/>
          </rPr>
          <t>Bez Kambodży i Laosu</t>
        </r>
      </text>
    </comment>
  </commentList>
</comments>
</file>

<file path=xl/sharedStrings.xml><?xml version="1.0" encoding="utf-8"?>
<sst xmlns="http://schemas.openxmlformats.org/spreadsheetml/2006/main" count="467" uniqueCount="306">
  <si>
    <t>bilateral</t>
  </si>
  <si>
    <t>ASEAN</t>
  </si>
  <si>
    <t>China</t>
  </si>
  <si>
    <t>CHINA</t>
  </si>
  <si>
    <t>complementary</t>
  </si>
  <si>
    <t>LEGEND:</t>
  </si>
  <si>
    <t>S</t>
  </si>
  <si>
    <t>eg Ukraine</t>
  </si>
  <si>
    <t>STRATEGIC GOALS CONV</t>
  </si>
  <si>
    <t>IO</t>
  </si>
  <si>
    <t>eg NATO</t>
  </si>
  <si>
    <t>1)</t>
  </si>
  <si>
    <t>qty all goals</t>
  </si>
  <si>
    <t>S-IO</t>
  </si>
  <si>
    <t>eg Ukraine-NATO, or NATO-Ukraine [order of naming first here does not matter]</t>
  </si>
  <si>
    <t>2)</t>
  </si>
  <si>
    <t>qty overlapping goals</t>
  </si>
  <si>
    <t>calculated manually, from Excel tables, based on Atlas.ti output [see 'strat goals' and 'issue salience' tabs]</t>
  </si>
  <si>
    <t>3)</t>
  </si>
  <si>
    <t>qty complementary goals</t>
  </si>
  <si>
    <t>SPSS-calculated, from Excel tables, based on Atlas.ti output [see 'strat goals' and 'issue salience' tabs]</t>
  </si>
  <si>
    <t>4)</t>
  </si>
  <si>
    <t>qty competing goals</t>
  </si>
  <si>
    <t>5)</t>
  </si>
  <si>
    <t>goals proximity, Pearson correlation coeff for S : IO pair</t>
  </si>
  <si>
    <t>6)</t>
  </si>
  <si>
    <t>goals proximity, Pearson correlation coeff for S : S-IO pair</t>
  </si>
  <si>
    <t>7)</t>
  </si>
  <si>
    <t>goals proximity, Pearson correlation coeff for IO : S-IO pair</t>
  </si>
  <si>
    <t>8)</t>
  </si>
  <si>
    <t>qty all issues</t>
  </si>
  <si>
    <t>9)</t>
  </si>
  <si>
    <t>qty overlapping issues</t>
  </si>
  <si>
    <t>10)</t>
  </si>
  <si>
    <t>qty complementary issues</t>
  </si>
  <si>
    <t>11)</t>
  </si>
  <si>
    <t>qty competing issues</t>
  </si>
  <si>
    <t>12)</t>
  </si>
  <si>
    <t>salient issue proximity, Pearson correlation coeff for S : IO pair</t>
  </si>
  <si>
    <t>13)</t>
  </si>
  <si>
    <t>salient issue proximity, Pearson correlation coeff for S : S-IO pair</t>
  </si>
  <si>
    <t>14)</t>
  </si>
  <si>
    <t>salient issue proximity, Pearson correlation coeff for IO : S-IO pair</t>
  </si>
  <si>
    <t>H2 and H3 Hypotheses Verification Matrix</t>
  </si>
  <si>
    <t>RAW DATA</t>
  </si>
  <si>
    <t>PROCESSED DATA</t>
  </si>
  <si>
    <t>Case No.</t>
  </si>
  <si>
    <t>Case designation</t>
  </si>
  <si>
    <t>aIV1</t>
  </si>
  <si>
    <t>IV1a</t>
  </si>
  <si>
    <t>IV1b</t>
  </si>
  <si>
    <t>IntV1b</t>
  </si>
  <si>
    <t>IV1c</t>
  </si>
  <si>
    <t>IV1d</t>
  </si>
  <si>
    <t>IntV1d</t>
  </si>
  <si>
    <t>aIV2</t>
  </si>
  <si>
    <t>converging strategic goals</t>
  </si>
  <si>
    <t>overlapping/complementary/competing goals correlation coefficient</t>
  </si>
  <si>
    <t>proximity between goals</t>
  </si>
  <si>
    <t>adjusted proximity between goals</t>
  </si>
  <si>
    <t>issue salience correlation coefficient</t>
  </si>
  <si>
    <t>proximity between issues</t>
  </si>
  <si>
    <t>adjusted proximity between issues</t>
  </si>
  <si>
    <t>converging international roles</t>
  </si>
  <si>
    <t>IO int_role cumulative index</t>
  </si>
  <si>
    <t>S int_role cumulative index</t>
  </si>
  <si>
    <t>int_roles proximity coefficient</t>
  </si>
  <si>
    <t>ASEAN-China</t>
  </si>
  <si>
    <t>15)</t>
  </si>
  <si>
    <t>16)</t>
  </si>
  <si>
    <t>ACTOR</t>
  </si>
  <si>
    <t>t0</t>
  </si>
  <si>
    <t>T1</t>
  </si>
  <si>
    <t>T2</t>
  </si>
  <si>
    <t>T3</t>
  </si>
  <si>
    <t>a) time series</t>
  </si>
  <si>
    <t>YEAR</t>
  </si>
  <si>
    <t>T_YEAR</t>
  </si>
  <si>
    <t>Power</t>
  </si>
  <si>
    <t>Influence</t>
  </si>
  <si>
    <t>Presence</t>
  </si>
  <si>
    <t>INT_ROLE</t>
  </si>
  <si>
    <t>POWER</t>
  </si>
  <si>
    <t>power_status</t>
  </si>
  <si>
    <t>power_type</t>
  </si>
  <si>
    <t>t1</t>
  </si>
  <si>
    <t>INFLUENCE</t>
  </si>
  <si>
    <t>t2</t>
  </si>
  <si>
    <t>inf_population</t>
  </si>
  <si>
    <t>inf_territory</t>
  </si>
  <si>
    <t>inf_GDP</t>
  </si>
  <si>
    <t>inf_GDPshare</t>
  </si>
  <si>
    <t>inf_GDPgrowth</t>
  </si>
  <si>
    <t>inf_milexpend</t>
  </si>
  <si>
    <t>inf_milGDP</t>
  </si>
  <si>
    <t>Actor</t>
  </si>
  <si>
    <t>PIPP-indicator</t>
  </si>
  <si>
    <t>PRESENCE</t>
  </si>
  <si>
    <t>pres_geo</t>
  </si>
  <si>
    <t>pres_pol</t>
  </si>
  <si>
    <t>diplomatic</t>
  </si>
  <si>
    <t>economic</t>
  </si>
  <si>
    <t>Int_Role</t>
  </si>
  <si>
    <t>military</t>
  </si>
  <si>
    <t>goes to --&gt;</t>
  </si>
  <si>
    <t>socio-cultural</t>
  </si>
  <si>
    <t>connectivity</t>
  </si>
  <si>
    <t>sustainable development</t>
  </si>
  <si>
    <t>economic growth and development</t>
  </si>
  <si>
    <t>climate, environmental and natural resource agenda</t>
  </si>
  <si>
    <t>countering extremism, radicalisation and terrorism</t>
  </si>
  <si>
    <t>ASEAN-China cooperation</t>
  </si>
  <si>
    <t>disarmament, non-proliferation and arms control</t>
  </si>
  <si>
    <t>multilateralism</t>
  </si>
  <si>
    <t>military relations</t>
  </si>
  <si>
    <t>peace, stability and security in the world</t>
  </si>
  <si>
    <t>external relations</t>
  </si>
  <si>
    <t>peace, stability, security and prosperity in the region</t>
  </si>
  <si>
    <t>ASEAN Community</t>
  </si>
  <si>
    <t>cooperation with Japan</t>
  </si>
  <si>
    <t>peace, stability and security in the South China Sea</t>
  </si>
  <si>
    <t>cooperation in non-traditional security fields</t>
  </si>
  <si>
    <t>cooperation with Russia</t>
  </si>
  <si>
    <t>cooperation with regional organisations</t>
  </si>
  <si>
    <t>cooperation with US</t>
  </si>
  <si>
    <t>Proximity Matrix</t>
  </si>
  <si>
    <t xml:space="preserve"> Correlation between Vectors of Values</t>
  </si>
  <si>
    <t>This is a similarity matrix</t>
  </si>
  <si>
    <t>overlapping</t>
  </si>
  <si>
    <t>Peaceful Settlement of Disputes</t>
  </si>
  <si>
    <t>humanitarian crises and natural disasters</t>
  </si>
  <si>
    <t>agriculture</t>
  </si>
  <si>
    <t>cultural cooperation</t>
  </si>
  <si>
    <t>countering transnational crime</t>
  </si>
  <si>
    <t>cooperation with Timor-Leste</t>
  </si>
  <si>
    <t>experience sharing and capacity building</t>
  </si>
  <si>
    <t>good governance and human rights</t>
  </si>
  <si>
    <t>training and education</t>
  </si>
  <si>
    <t>technology, innovation, science and technical cooperation</t>
  </si>
  <si>
    <t>cooperation with EU</t>
  </si>
  <si>
    <t>peace, stability and security on the Korean Peninsula</t>
  </si>
  <si>
    <t>cooperation with South Korea</t>
  </si>
  <si>
    <t>cooperation with India</t>
  </si>
  <si>
    <t>cooperation with Australia</t>
  </si>
  <si>
    <t>amicable, secure, prosperous neighborhood</t>
  </si>
  <si>
    <t>maritime cooperation</t>
  </si>
  <si>
    <t>RELEVANCE (STRATEGIC)</t>
  </si>
  <si>
    <t>relevance_strategic</t>
  </si>
  <si>
    <t>Relevance</t>
  </si>
  <si>
    <t> Correlation between Vectors of Values</t>
  </si>
  <si>
    <t>ASEAN_China</t>
  </si>
  <si>
    <t>Tables for SPSS</t>
  </si>
  <si>
    <t>International roles: PIPR-metrical data</t>
  </si>
  <si>
    <t>This is a dissimilarity matrix</t>
  </si>
  <si>
    <t xml:space="preserve">goes to --&gt; </t>
  </si>
  <si>
    <t>H3 Indicators INPUT</t>
  </si>
  <si>
    <t>Issue salience</t>
  </si>
  <si>
    <t>Issue proximity</t>
  </si>
  <si>
    <t>Strategic goals: salience and proximity measurement</t>
  </si>
  <si>
    <t>Strategic goals salience</t>
  </si>
  <si>
    <t>Strategic goals proximity</t>
  </si>
  <si>
    <t>H2 Indicators INPUT</t>
  </si>
  <si>
    <t>scope of convergence</t>
  </si>
  <si>
    <t>сonvergence type</t>
  </si>
  <si>
    <t>degree and direction of convergence</t>
  </si>
  <si>
    <t>RESULTS</t>
  </si>
  <si>
    <t>Indicator number</t>
  </si>
  <si>
    <t>S : IO</t>
  </si>
  <si>
    <t xml:space="preserve">goes to  </t>
  </si>
  <si>
    <t>S : S-IO</t>
  </si>
  <si>
    <t>IO : S-IO</t>
  </si>
  <si>
    <t>International roles convergence</t>
  </si>
  <si>
    <t>Strategic narratives convegence (actor-system)</t>
  </si>
  <si>
    <t>18)</t>
  </si>
  <si>
    <r>
      <rPr>
        <b/>
        <sz val="12"/>
        <color theme="1"/>
        <rFont val="Calibri"/>
        <family val="2"/>
        <scheme val="minor"/>
      </rPr>
      <t>strat_narra</t>
    </r>
    <r>
      <rPr>
        <sz val="10"/>
        <rFont val="Arial"/>
        <family val="2"/>
      </rPr>
      <t xml:space="preserve"> convergence scope</t>
    </r>
  </si>
  <si>
    <t>17_a</t>
  </si>
  <si>
    <t>int_roles proximity (PIPR-metrical distance)</t>
  </si>
  <si>
    <t>17a)</t>
  </si>
  <si>
    <t>DATA SOURCES:</t>
  </si>
  <si>
    <t>GDP Share of World Total (PPP) Data for Year 1996, All Countries, Retrived from:  http://www.economywatch.com/economic-statistics/economic-indicators/GDP_Share_of_World_Total_PPP/1996/</t>
  </si>
  <si>
    <t>GDP Share of World Total (PPP) Data for Year 2003, All Countries, Retrived from:  http://www.economywatch.com/economic-statistics/economic-indicators/GDP_Share_of_World_Total_PPP/2003/</t>
  </si>
  <si>
    <t>GDP Share of World Total (PPP) Data for Year 2015, All Countries, Retrived from:  http://www.economywatch.com/economic-statistics/economic-indicators/GDP_Share_of_World_Total_PPP/2015/</t>
  </si>
  <si>
    <t>World Bank. (2016). Retrived from: http://data.worldbank.org/indicator/SP.POP.TOTL.</t>
  </si>
  <si>
    <t>Bader, J. A. (2016). How Xi Jinping Sees the World &amp; and why. Brookings Institution. Retrived from: https://www.brookings.edu/wp-content/uploads/2016/07/xi_jinping_worldview_bader-1.pdf</t>
  </si>
  <si>
    <t>Lin, L. (2013, June 19). The China – ASEAN Relationship Gets a New Boost, IPI Global Observatory. Retrived from: https://theglobalobservatory.org/2013/06/china-asean-relationship-gets-a-new-boost/.</t>
  </si>
  <si>
    <t>The Shanghai Cooperation Organisation. (2017, 01.09.). Retrived from: http://eng.sectsco.org/about_sco/.</t>
  </si>
  <si>
    <t>Chairmen of ASEAN Committees in Third Countries. (2012, July 3). Retrived from: http://asean.org/?static_post=chairmen-of-asean-committees-in-third-countries.</t>
  </si>
  <si>
    <t>World Bank. (2016). Retrived from: http://databank.worldbank.org/data/download/GDP.pdf.</t>
  </si>
  <si>
    <r>
      <t xml:space="preserve">Stockholm International Peace Research Institute. (2015). </t>
    </r>
    <r>
      <rPr>
        <i/>
        <sz val="11"/>
        <rFont val="Calibri"/>
        <family val="2"/>
        <charset val="238"/>
        <scheme val="minor"/>
      </rPr>
      <t>SIPRI Military Expenditure</t>
    </r>
    <r>
      <rPr>
        <sz val="11"/>
        <rFont val="Calibri"/>
        <family val="2"/>
        <charset val="238"/>
        <scheme val="minor"/>
      </rPr>
      <t xml:space="preserve"> Database. Retrived from: http://www.sipri.org/research/armaments/milex/milex_database.</t>
    </r>
  </si>
  <si>
    <r>
      <t xml:space="preserve">CIA. (2016). </t>
    </r>
    <r>
      <rPr>
        <i/>
        <sz val="11"/>
        <rFont val="Calibri"/>
        <family val="2"/>
        <charset val="238"/>
        <scheme val="minor"/>
      </rPr>
      <t xml:space="preserve">Th e World Factbook. </t>
    </r>
    <r>
      <rPr>
        <sz val="11"/>
        <rFont val="Calibri"/>
        <family val="2"/>
        <charset val="238"/>
        <scheme val="minor"/>
      </rPr>
      <t>Retrived from: https://www.cia.gov/library/publications/the-world-factbook/.</t>
    </r>
  </si>
  <si>
    <r>
      <t xml:space="preserve">International League of Peace. (2015). </t>
    </r>
    <r>
      <rPr>
        <i/>
        <sz val="11"/>
        <rFont val="Calibri"/>
        <family val="2"/>
        <charset val="238"/>
        <scheme val="minor"/>
      </rPr>
      <t>Global Firepower Index 2015</t>
    </r>
    <r>
      <rPr>
        <sz val="11"/>
        <rFont val="Calibri"/>
        <family val="2"/>
        <charset val="238"/>
        <scheme val="minor"/>
      </rPr>
      <t>. Retrived from: http://peace-league.com/en/rankings/global-firepower-index-2015/.</t>
    </r>
  </si>
  <si>
    <r>
      <t xml:space="preserve">Baviera, A. S. (1999). China's Relations with Southeast Asia: Political Security and Economic Interests. </t>
    </r>
    <r>
      <rPr>
        <sz val="11"/>
        <rFont val="Calibri"/>
        <family val="2"/>
        <charset val="238"/>
        <scheme val="minor"/>
      </rPr>
      <t>Philippine APEC Study Center Network Discussion Paper</t>
    </r>
    <r>
      <rPr>
        <i/>
        <sz val="11"/>
        <rFont val="Calibri"/>
        <family val="2"/>
        <charset val="238"/>
        <scheme val="minor"/>
      </rPr>
      <t>, (99-17), 1-35.</t>
    </r>
  </si>
  <si>
    <r>
      <t xml:space="preserve">Breslin, S. (2011). </t>
    </r>
    <r>
      <rPr>
        <sz val="11"/>
        <rFont val="Calibri"/>
        <family val="2"/>
        <charset val="238"/>
        <scheme val="minor"/>
      </rPr>
      <t>The soft notion of China's' soft power'</t>
    </r>
    <r>
      <rPr>
        <i/>
        <sz val="11"/>
        <rFont val="Calibri"/>
        <family val="2"/>
        <charset val="238"/>
        <scheme val="minor"/>
      </rPr>
      <t>. London: Chatham House.</t>
    </r>
  </si>
  <si>
    <r>
      <t xml:space="preserve">Fei, G. (2010, July). </t>
    </r>
    <r>
      <rPr>
        <sz val="11"/>
        <rFont val="Calibri"/>
        <family val="2"/>
        <charset val="238"/>
        <scheme val="minor"/>
      </rPr>
      <t>The Shanghai Cooperation Organization and China’s New Diplomacy</t>
    </r>
    <r>
      <rPr>
        <i/>
        <sz val="11"/>
        <rFont val="Calibri"/>
        <family val="2"/>
        <charset val="238"/>
        <scheme val="minor"/>
      </rPr>
      <t xml:space="preserve">. </t>
    </r>
    <r>
      <rPr>
        <sz val="11"/>
        <rFont val="Calibri"/>
        <family val="2"/>
        <charset val="238"/>
        <scheme val="minor"/>
      </rPr>
      <t>Retrived from:</t>
    </r>
    <r>
      <rPr>
        <i/>
        <sz val="11"/>
        <rFont val="Calibri"/>
        <family val="2"/>
        <charset val="238"/>
        <scheme val="minor"/>
      </rPr>
      <t xml:space="preserve"> https://www.clingendael.org/sites/default/files/pdfs/20100700_The%20Shanghai%20Cooperation%20Organization%20and%20China%27s%20New%20Diplomacy.pdf.</t>
    </r>
  </si>
  <si>
    <r>
      <t xml:space="preserve">Fudalej, P. (2008). Chińska soft power. Nowe sposoby działania Chin na arenie międzynarodowej. </t>
    </r>
    <r>
      <rPr>
        <i/>
        <sz val="11"/>
        <rFont val="Calibri"/>
        <family val="2"/>
        <charset val="238"/>
        <scheme val="minor"/>
      </rPr>
      <t>Kultura i Polityka</t>
    </r>
    <r>
      <rPr>
        <sz val="11"/>
        <rFont val="Calibri"/>
        <family val="2"/>
        <charset val="238"/>
        <scheme val="minor"/>
      </rPr>
      <t xml:space="preserve">, (2-3), 75-95. </t>
    </r>
  </si>
  <si>
    <r>
      <t xml:space="preserve">Koh, J. (2016, January 6). </t>
    </r>
    <r>
      <rPr>
        <i/>
        <sz val="11"/>
        <rFont val="Calibri"/>
        <family val="2"/>
        <charset val="238"/>
        <scheme val="minor"/>
      </rPr>
      <t>China, ASEAN seek to further boost ties</t>
    </r>
    <r>
      <rPr>
        <sz val="11"/>
        <rFont val="Calibri"/>
        <family val="2"/>
        <charset val="238"/>
        <scheme val="minor"/>
      </rPr>
      <t>. Retrived from: https://www.channelnewsasia.com/news/asia/china-asean-seek-to-further-boost-ties-8208972.</t>
    </r>
  </si>
  <si>
    <r>
      <t xml:space="preserve">Lei, X. (2014). </t>
    </r>
    <r>
      <rPr>
        <i/>
        <sz val="11"/>
        <rFont val="Calibri"/>
        <family val="2"/>
        <charset val="238"/>
        <scheme val="minor"/>
      </rPr>
      <t>China as a Permanent Member of the United Nation Security Council</t>
    </r>
    <r>
      <rPr>
        <sz val="11"/>
        <rFont val="Calibri"/>
        <family val="2"/>
        <charset val="238"/>
        <scheme val="minor"/>
      </rPr>
      <t>. Friedrich-Ebert-Stiftung, Global Policy and Development.</t>
    </r>
  </si>
  <si>
    <r>
      <t xml:space="preserve">Thayer, C. A. (2015). South China Sea tensions: China, the claimant states, ASEAN and the major powers. </t>
    </r>
    <r>
      <rPr>
        <i/>
        <sz val="11"/>
        <rFont val="Calibri"/>
        <family val="2"/>
        <charset val="238"/>
        <scheme val="minor"/>
      </rPr>
      <t>Power, law, and maritime order in the South China Sea</t>
    </r>
    <r>
      <rPr>
        <sz val="11"/>
        <rFont val="Calibri"/>
        <family val="2"/>
        <charset val="238"/>
        <scheme val="minor"/>
      </rPr>
      <t>, 3-35.</t>
    </r>
  </si>
  <si>
    <r>
      <t xml:space="preserve">ASEAN Secretariat. (2017, April). </t>
    </r>
    <r>
      <rPr>
        <i/>
        <sz val="11"/>
        <rFont val="Calibri"/>
        <family val="2"/>
        <charset val="238"/>
        <scheme val="minor"/>
      </rPr>
      <t>Overview of ASEAN-China Dialogue Relations</t>
    </r>
    <r>
      <rPr>
        <sz val="11"/>
        <rFont val="Calibri"/>
        <family val="2"/>
        <charset val="238"/>
        <scheme val="minor"/>
      </rPr>
      <t>. Retrived from: ://asean.org/storage/2016/01/Overview-of-ASEAN-China-Relations-April-2017.pdf.</t>
    </r>
  </si>
  <si>
    <r>
      <t xml:space="preserve">United Nations. (2018). </t>
    </r>
    <r>
      <rPr>
        <sz val="11"/>
        <rFont val="Calibri"/>
        <family val="2"/>
        <charset val="238"/>
        <scheme val="minor"/>
      </rPr>
      <t>Geographic Regions</t>
    </r>
    <r>
      <rPr>
        <i/>
        <sz val="11"/>
        <rFont val="Calibri"/>
        <family val="2"/>
        <charset val="238"/>
        <scheme val="minor"/>
      </rPr>
      <t>. Retrived from: https://unstats.un.org/unsd/methodology/m49/.</t>
    </r>
  </si>
  <si>
    <t xml:space="preserve">Strategic bilateral documents in the years 2003-2015 </t>
  </si>
  <si>
    <t xml:space="preserve">ASEAN's strategic documents in the years 2003-2015 </t>
  </si>
  <si>
    <t xml:space="preserve">China's strategic documents in the years 2003-2015  </t>
  </si>
  <si>
    <t>Zemin, J.2002). Retrieved from: http://www.china.org.cn/english/features/49007.htm.</t>
  </si>
  <si>
    <r>
      <rPr>
        <i/>
        <sz val="11"/>
        <rFont val="Calibri"/>
        <family val="2"/>
        <charset val="238"/>
        <scheme val="minor"/>
      </rPr>
      <t>Joint Communique of the 40th ASEAN Ministerial Meeting (AMM) “One Caring and Sharing Community”</t>
    </r>
    <r>
      <rPr>
        <sz val="11"/>
        <rFont val="Calibri"/>
        <family val="2"/>
        <charset val="238"/>
        <scheme val="minor"/>
      </rPr>
      <t>. (2007, July 29-30). Manila. Retrieved from:  http://asean.org/?static_post=joint-communique-of-the-40th-asean-ministerial-meeting-amm-one-caring-and-sharing-community-manila-29-30-july-2007-2.</t>
    </r>
  </si>
  <si>
    <r>
      <rPr>
        <i/>
        <sz val="11"/>
        <rFont val="Calibri"/>
        <family val="2"/>
        <charset val="238"/>
        <scheme val="minor"/>
      </rPr>
      <t>Joint Communique of the 39th ASEAN Ministerial Meeting (AMM)</t>
    </r>
    <r>
      <rPr>
        <sz val="11"/>
        <rFont val="Calibri"/>
        <family val="2"/>
        <charset val="238"/>
        <scheme val="minor"/>
      </rPr>
      <t>. (2006, July 25). Kuala Lumpur. Retrieved from: http://asean.org/?static_post=joint-communique-of-the-39th-asean-ministerial-meeting-amm-kuala-lumpur-25-july-2006-3.</t>
    </r>
  </si>
  <si>
    <r>
      <rPr>
        <i/>
        <sz val="11"/>
        <rFont val="Calibri"/>
        <family val="2"/>
        <charset val="238"/>
        <scheme val="minor"/>
      </rPr>
      <t>Joint Communique of the 38th ASEAN Ministerial Meeting</t>
    </r>
    <r>
      <rPr>
        <sz val="11"/>
        <rFont val="Calibri"/>
        <family val="2"/>
        <charset val="238"/>
        <scheme val="minor"/>
      </rPr>
      <t>. (2005). Vientiane. Retrieved from: http://asean.org/joint-communique-of-the-38th-asean-ministerial-meeting-vientiane/.</t>
    </r>
  </si>
  <si>
    <r>
      <rPr>
        <i/>
        <sz val="11"/>
        <rFont val="Calibri"/>
        <family val="2"/>
        <charset val="238"/>
        <scheme val="minor"/>
      </rPr>
      <t>Joint Communique of the 37th ASEAN Ministerial Meeting</t>
    </r>
    <r>
      <rPr>
        <sz val="11"/>
        <rFont val="Calibri"/>
        <family val="2"/>
        <charset val="238"/>
        <scheme val="minor"/>
      </rPr>
      <t>. (2004). Jakarta. Retrieved from:  http://asean.org/joint-communique-of-the-37th-asean-ministerial-meeting-jakarta/.</t>
    </r>
  </si>
  <si>
    <r>
      <t xml:space="preserve">Jintao, H. (2012). </t>
    </r>
    <r>
      <rPr>
        <i/>
        <sz val="11"/>
        <rFont val="Calibri"/>
        <family val="2"/>
        <charset val="238"/>
        <scheme val="minor"/>
      </rPr>
      <t>Report to the Eighteenth National Congress of the Communist Party of China</t>
    </r>
    <r>
      <rPr>
        <sz val="11"/>
        <rFont val="Calibri"/>
        <family val="2"/>
        <charset val="238"/>
        <scheme val="minor"/>
      </rPr>
      <t xml:space="preserve"> </t>
    </r>
    <r>
      <rPr>
        <i/>
        <sz val="11"/>
        <rFont val="Calibri"/>
        <family val="2"/>
        <charset val="238"/>
        <scheme val="minor"/>
      </rPr>
      <t>November 8, 2012</t>
    </r>
    <r>
      <rPr>
        <sz val="11"/>
        <rFont val="Calibri"/>
        <family val="2"/>
        <charset val="238"/>
        <scheme val="minor"/>
      </rPr>
      <t xml:space="preserve"> Retrieved from: http://www.china.org.cn/china/18th_cpc_congress/2012-11/16/content_27137540.htm.</t>
    </r>
  </si>
  <si>
    <r>
      <t xml:space="preserve">Joint declaration of the Heads of State/Government of the Association of Southeast Asian Nations and the People’s Republic of China on the Strategic Partnership for Peace and Prosperity. </t>
    </r>
    <r>
      <rPr>
        <sz val="11"/>
        <color rgb="FF000000"/>
        <rFont val="Calibri"/>
        <family val="2"/>
        <charset val="238"/>
        <scheme val="minor"/>
      </rPr>
      <t>(2003, October 8).</t>
    </r>
    <r>
      <rPr>
        <i/>
        <sz val="11"/>
        <color rgb="FF000000"/>
        <rFont val="Calibri"/>
        <family val="2"/>
        <charset val="238"/>
        <scheme val="minor"/>
      </rPr>
      <t xml:space="preserve"> </t>
    </r>
    <r>
      <rPr>
        <sz val="11"/>
        <color rgb="FF000000"/>
        <rFont val="Calibri"/>
        <family val="2"/>
        <charset val="238"/>
        <scheme val="minor"/>
      </rPr>
      <t>Retrieved from: http://asean.org/?static_post=external-relations-china-joint-declaration-of-the-heads-of-stategovernment-of-the-association-of-southeast-asian-nations-and-the-people-s-republic-of-china-on-strategic-partnership-for-peace-and-prosp.</t>
    </r>
  </si>
  <si>
    <r>
      <t>Plan of Action to Implement the Joint Declaration on ASEAN-China Strategic Partnership for Peace and Prosperity.</t>
    </r>
    <r>
      <rPr>
        <sz val="11"/>
        <color rgb="FF000000"/>
        <rFont val="Calibri"/>
        <family val="2"/>
        <charset val="238"/>
        <scheme val="minor"/>
      </rPr>
      <t xml:space="preserve"> (2004).</t>
    </r>
    <r>
      <rPr>
        <i/>
        <sz val="11"/>
        <color rgb="FF000000"/>
        <rFont val="Calibri"/>
        <family val="2"/>
        <charset val="238"/>
        <scheme val="minor"/>
      </rPr>
      <t xml:space="preserve"> </t>
    </r>
    <r>
      <rPr>
        <sz val="11"/>
        <color rgb="FF000000"/>
        <rFont val="Calibri"/>
        <family val="2"/>
        <charset val="238"/>
        <scheme val="minor"/>
      </rPr>
      <t>Retrieved from:  http://asean.org/?static_post=plan-of-action-to-implement-the-joint-declaration-on-asean-china-strategic-partnership-for-peace-and-prosperity.</t>
    </r>
  </si>
  <si>
    <r>
      <t>Plan of Action to Implement the Joint Declaration on ASEAN-China Strategic Partnership for Peace and Prosperity (2011-2015)</t>
    </r>
    <r>
      <rPr>
        <sz val="11"/>
        <color rgb="FF000000"/>
        <rFont val="Calibri"/>
        <family val="2"/>
        <charset val="238"/>
        <scheme val="minor"/>
      </rPr>
      <t>. Retrieved from: http://asean.org/?static_post=plan-of-action-to-implement-the-joint-declaration-on-asean-china-strategic-partnership-for-peace-and-prosperity-2011-2015.</t>
    </r>
  </si>
  <si>
    <r>
      <t>Plan of Action to Implement the Joint Declaration on ASEAN-China Strategic Partnership for Peace and Prosperity</t>
    </r>
    <r>
      <rPr>
        <sz val="11"/>
        <color rgb="FF000000"/>
        <rFont val="Calibri"/>
        <family val="2"/>
        <charset val="238"/>
        <scheme val="minor"/>
      </rPr>
      <t xml:space="preserve"> </t>
    </r>
    <r>
      <rPr>
        <i/>
        <sz val="11"/>
        <color rgb="FF000000"/>
        <rFont val="Calibri"/>
        <family val="2"/>
        <charset val="238"/>
        <scheme val="minor"/>
      </rPr>
      <t>(2016-2020).</t>
    </r>
    <r>
      <rPr>
        <sz val="11"/>
        <color rgb="FF000000"/>
        <rFont val="Calibri"/>
        <family val="2"/>
        <charset val="238"/>
        <scheme val="minor"/>
      </rPr>
      <t xml:space="preserve"> Retrieved from: http://www.asean.org/storage/images/2015/November/27th-summit/ASEAN-China%20POA%20%202016-2020.pdf.</t>
    </r>
  </si>
  <si>
    <r>
      <t>Joint Statement of ASEAN-China Commemorative Summit, “Towards an Enhanced ASEAN-China Strategic Partnership”.</t>
    </r>
    <r>
      <rPr>
        <sz val="11"/>
        <rFont val="Calibri"/>
        <family val="2"/>
        <charset val="238"/>
        <scheme val="minor"/>
      </rPr>
      <t xml:space="preserve"> (2006, October 30). Nanning. Retrieved from: http://en.cnci.net.cn/html/2008-09/31761.html.</t>
    </r>
  </si>
  <si>
    <r>
      <t>Joint Statement of the 16th ASEAN-China Summit on Commemoration of the 10</t>
    </r>
    <r>
      <rPr>
        <i/>
        <vertAlign val="superscript"/>
        <sz val="11"/>
        <rFont val="Calibri"/>
        <family val="2"/>
        <charset val="238"/>
        <scheme val="minor"/>
      </rPr>
      <t>th</t>
    </r>
    <r>
      <rPr>
        <i/>
        <sz val="11"/>
        <rFont val="Calibri"/>
        <family val="2"/>
        <charset val="238"/>
        <scheme val="minor"/>
      </rPr>
      <t xml:space="preserve">  Anniversary of the ASEAN-China Strategic Partnership.</t>
    </r>
    <r>
      <rPr>
        <sz val="11"/>
        <rFont val="Calibri"/>
        <family val="2"/>
        <charset val="238"/>
        <scheme val="minor"/>
      </rPr>
      <t xml:space="preserve"> (2013). Retrieved from: http://www.asean.org/wp-content/uploads/images/archive/23rdASEANSummit/7.%20joint%20statement%20of%20the%2016th%20asean-china%20summit%20final.pdf.</t>
    </r>
  </si>
  <si>
    <r>
      <t>ASEAN Political-Security Community Blueprint.</t>
    </r>
    <r>
      <rPr>
        <sz val="11"/>
        <rFont val="Calibri"/>
        <family val="2"/>
        <charset val="238"/>
        <scheme val="minor"/>
      </rPr>
      <t xml:space="preserve"> (2009, June). Retrieved from http://www.asean.org/wp-content/uploads/archive/5187-18.pdf.</t>
    </r>
  </si>
  <si>
    <r>
      <t>Joint Communiqué of the 43rd ASEAN Foreign Ministers Meeting. “Enhanced Efforts towards the ASEAN Community: from Vision to Action”.</t>
    </r>
    <r>
      <rPr>
        <sz val="11"/>
        <rFont val="Calibri"/>
        <family val="2"/>
        <charset val="238"/>
        <scheme val="minor"/>
      </rPr>
      <t xml:space="preserve"> (2010, July 19-20). Ha Noi: ASEAN Secretariat. Retrieved from: http://asean.org/?static_post=joint-communique-of-the-43rd-asean-foreign-ministers-meeting-enhanced-efforts-towards-the-asean-community-from-vision-to-action-ha-noi-19-20-july-2010-3.</t>
    </r>
  </si>
  <si>
    <r>
      <t>Joint Communiqué of the 44th ASEAN Foreign Ministers Meeting. “ASEAN Community in a Global Community of Nations”.</t>
    </r>
    <r>
      <rPr>
        <sz val="11"/>
        <rFont val="Calibri"/>
        <family val="2"/>
        <charset val="238"/>
        <scheme val="minor"/>
      </rPr>
      <t xml:space="preserve"> (2011, July 19). Bali</t>
    </r>
    <r>
      <rPr>
        <sz val="11"/>
        <color rgb="FF000000"/>
        <rFont val="Calibri"/>
        <family val="2"/>
        <charset val="238"/>
        <scheme val="minor"/>
      </rPr>
      <t>: ASEAN Secretariat.</t>
    </r>
    <r>
      <rPr>
        <sz val="11"/>
        <rFont val="Calibri"/>
        <family val="2"/>
        <charset val="238"/>
        <scheme val="minor"/>
      </rPr>
      <t xml:space="preserve"> Retrieved from: http://www.operationspaix.net/DATA/DOCUMENT/2780~v~Joint_Communique_of_the_44th_ASEAN_Foreign_Ministers_Meeting_Bali_Indonesia_19_July_2011.pdf.</t>
    </r>
  </si>
  <si>
    <r>
      <t>Press Release of the ASEAN Foreign Ministers’ (AMM Retreat)</t>
    </r>
    <r>
      <rPr>
        <sz val="11"/>
        <color rgb="FF000000"/>
        <rFont val="Calibri"/>
        <family val="2"/>
        <charset val="238"/>
        <scheme val="minor"/>
      </rPr>
      <t>. (2012, January 11). Siem Reap: ASEAN Secretariat. Retrieved from: http://asean.org/?attachment_id=48809.</t>
    </r>
  </si>
  <si>
    <r>
      <t>Statement of the ASEAN Foreign Ministers</t>
    </r>
    <r>
      <rPr>
        <sz val="11"/>
        <color rgb="FF000000"/>
        <rFont val="Calibri"/>
        <family val="2"/>
        <charset val="238"/>
        <scheme val="minor"/>
      </rPr>
      <t>. (2012, July 20). Phnom Penh: ASEAN Secretariat. Retrieved from: http://asean.org/?attachment_id=48809.</t>
    </r>
  </si>
  <si>
    <r>
      <t>Joint Communiqué of the 46th ASEAN Foreign Ministers’ Meeting.</t>
    </r>
    <r>
      <rPr>
        <sz val="11"/>
        <rFont val="Calibri"/>
        <family val="2"/>
        <charset val="238"/>
        <scheme val="minor"/>
      </rPr>
      <t xml:space="preserve"> (2013, June 29-30). </t>
    </r>
    <r>
      <rPr>
        <sz val="11"/>
        <color rgb="FF000000"/>
        <rFont val="Calibri"/>
        <family val="2"/>
        <charset val="238"/>
        <scheme val="minor"/>
      </rPr>
      <t xml:space="preserve">Bandar Seri Begawan: ASEAN Secretariat. </t>
    </r>
    <r>
      <rPr>
        <sz val="11"/>
        <rFont val="Calibri"/>
        <family val="2"/>
        <charset val="238"/>
        <scheme val="minor"/>
      </rPr>
      <t>Retrieved from: http://www.asean.org/storage/images/2013/news/joint%20communique%20of%20the%2046th%20asean%20foreign%20ministers%20meeting%2046th%20amm%20-%20final%20-%2030%20june%202013.pdf.</t>
    </r>
  </si>
  <si>
    <r>
      <t>Joint Communiqué 47th ASEAN Foreign Ministers’ Meeting.</t>
    </r>
    <r>
      <rPr>
        <sz val="11"/>
        <rFont val="Calibri"/>
        <family val="2"/>
        <charset val="238"/>
        <scheme val="minor"/>
      </rPr>
      <t xml:space="preserve"> (2014, August 8). Nay Pyi Taw: ASEAN Secretariat. Retrieved from: http://www.asean.org/storage/images/documents/47thAMMandRelatedMeetings/Joint%20Communique%20of%2047th%20AMM%20as%20of%209-8-14%2010%20pm.pdf.</t>
    </r>
  </si>
  <si>
    <r>
      <t>Joint Communiqué 48th ASEAN Foreign Ministers Meeting. “Our people, our community, our vision”.</t>
    </r>
    <r>
      <rPr>
        <sz val="11"/>
        <rFont val="Calibri"/>
        <family val="2"/>
        <charset val="238"/>
        <scheme val="minor"/>
      </rPr>
      <t xml:space="preserve"> (2015, August 4). Kuala Lumpur: ASEAN Secretariat. Retrieved from:  http://www.asean.org/wp-content/uploads/images/2015/August/48th_amm/JOINT%20COMMUNIQUE%20OF%20THE%2048TH%20AMM-FINAL.pdf.</t>
    </r>
  </si>
  <si>
    <r>
      <rPr>
        <i/>
        <sz val="11"/>
        <rFont val="Calibri"/>
        <family val="2"/>
        <charset val="238"/>
        <scheme val="minor"/>
      </rPr>
      <t>Joint Communiqué of the 42nd ASEAN Foreign Ministers Meeting “Acting Together to Cope with Global Challenges”</t>
    </r>
    <r>
      <rPr>
        <sz val="11"/>
        <rFont val="Calibri"/>
        <family val="2"/>
        <charset val="238"/>
        <scheme val="minor"/>
      </rPr>
      <t>. (2009, July 2). Phuket.  Retrieved from:  http://www.asean.org/storage/images/archive/PR-42AMM-JC.pdf.</t>
    </r>
  </si>
  <si>
    <r>
      <rPr>
        <i/>
        <sz val="11"/>
        <rFont val="Calibri"/>
        <family val="2"/>
        <charset val="238"/>
        <scheme val="minor"/>
      </rPr>
      <t>Joint Communique of the 41st ASEAN Ministerial Meeting, “One ASEAN at the Heart of Dynamic Asia”</t>
    </r>
    <r>
      <rPr>
        <sz val="11"/>
        <rFont val="Calibri"/>
        <family val="2"/>
        <charset val="238"/>
        <scheme val="minor"/>
      </rPr>
      <t>. (2008, July 21). Singapore. Retrieved from: http://www.asean.org/storage/images/2012/politic/AMM%20Joint%20Communiques/Joint%20Communique%20of%20the%2041st%20ASEAN%20Ministerial%20Meeting.pdf.</t>
    </r>
  </si>
  <si>
    <r>
      <t xml:space="preserve">Jintao, H. (2007). </t>
    </r>
    <r>
      <rPr>
        <i/>
        <sz val="11"/>
        <rFont val="Calibri"/>
        <family val="2"/>
        <charset val="238"/>
        <scheme val="minor"/>
      </rPr>
      <t>Report to the Seventeenth National Congress of the Communist Party of China on Oct. 15, 2007</t>
    </r>
    <r>
      <rPr>
        <sz val="11"/>
        <rFont val="Calibri"/>
        <family val="2"/>
        <charset val="238"/>
        <scheme val="minor"/>
      </rPr>
      <t>. Retrieved from: http://www.china.org.cn/english/congress/229611.htm.</t>
    </r>
  </si>
  <si>
    <r>
      <rPr>
        <i/>
        <sz val="11"/>
        <rFont val="Calibri"/>
        <family val="2"/>
        <charset val="238"/>
        <scheme val="minor"/>
      </rPr>
      <t>China’s Military Strategy</t>
    </r>
    <r>
      <rPr>
        <sz val="11"/>
        <rFont val="Calibri"/>
        <family val="2"/>
        <charset val="238"/>
        <scheme val="minor"/>
      </rPr>
      <t>. (2015). Retrieved from: http://english.gov.cn/archive/white_paper/2015/05/27/content_281475115610833.htm.</t>
    </r>
  </si>
  <si>
    <r>
      <rPr>
        <i/>
        <sz val="11"/>
        <rFont val="Calibri"/>
        <family val="2"/>
        <charset val="238"/>
        <scheme val="minor"/>
      </rPr>
      <t>China’s National Defense</t>
    </r>
    <r>
      <rPr>
        <sz val="11"/>
        <rFont val="Calibri"/>
        <family val="2"/>
        <charset val="238"/>
        <scheme val="minor"/>
      </rPr>
      <t>. (2004). Retrieved from: http://www.gov.cn/english/official/2005-07/28/content_18078.htm.</t>
    </r>
  </si>
  <si>
    <r>
      <rPr>
        <i/>
        <sz val="11"/>
        <rFont val="Calibri"/>
        <family val="2"/>
        <charset val="238"/>
        <scheme val="minor"/>
      </rPr>
      <t>China’s National Defense</t>
    </r>
    <r>
      <rPr>
        <sz val="11"/>
        <rFont val="Calibri"/>
        <family val="2"/>
        <charset val="238"/>
        <scheme val="minor"/>
      </rPr>
      <t>. (2006). Retrieved from: https://fas.org/nuke/guide/china/doctrine/wp2006.html.</t>
    </r>
  </si>
  <si>
    <r>
      <rPr>
        <i/>
        <sz val="11"/>
        <rFont val="Calibri"/>
        <family val="2"/>
        <charset val="238"/>
        <scheme val="minor"/>
      </rPr>
      <t>China’s National Defense</t>
    </r>
    <r>
      <rPr>
        <sz val="11"/>
        <rFont val="Calibri"/>
        <family val="2"/>
        <charset val="238"/>
        <scheme val="minor"/>
      </rPr>
      <t>. (2008). Retrieved from: http://www.gov.cn/english/official/2009-01/20/content_1210227.htm.</t>
    </r>
  </si>
  <si>
    <r>
      <rPr>
        <i/>
        <sz val="11"/>
        <rFont val="Calibri"/>
        <family val="2"/>
        <charset val="238"/>
        <scheme val="minor"/>
      </rPr>
      <t>China’s National Defense</t>
    </r>
    <r>
      <rPr>
        <sz val="11"/>
        <rFont val="Calibri"/>
        <family val="2"/>
        <charset val="238"/>
        <scheme val="minor"/>
      </rPr>
      <t>. (2010). Retrieved from: http://www.gov.cn/english/official/2011-03/31/content_1835499.htm.</t>
    </r>
  </si>
  <si>
    <t>Salient issues: salience and proximity measurement</t>
  </si>
  <si>
    <t>compatible or competing</t>
  </si>
  <si>
    <t>21 goals in total</t>
  </si>
  <si>
    <t>6 overlapping</t>
  </si>
  <si>
    <t>14 complementary</t>
  </si>
  <si>
    <t>1 compatible or competing</t>
  </si>
  <si>
    <t>15 issues in total</t>
  </si>
  <si>
    <t>11 overlapping</t>
  </si>
  <si>
    <t>4 complementary</t>
  </si>
  <si>
    <t>0 compatible or competing</t>
  </si>
  <si>
    <t>METODOLOGICAL ASSUMPTIONS:</t>
  </si>
  <si>
    <t>The ‘sentences’ approach in unitizing also informed further primary analysis of the content-analytical output: we measured differently-sized length of codes (i.e. the number of words, in %, in relation to the given document’s entire text volume).</t>
  </si>
  <si>
    <t>The process of text coding itself was supported by the deployment of CAQDAS software, which facilitated and substantially reduced the costs of analysing large collections of text in different languages. We followed a supervised and bottom-up approach in automated (but not automatic) text analysis.</t>
  </si>
  <si>
    <t xml:space="preserve">Our coding followed the ‘in vivo’ technique – rather than being ruled by a codebook. </t>
  </si>
  <si>
    <t>We opted for computerized approach, i.e. the deployment of computer-assisted qualitative content analysis software. The chosen software for our CAQDAS is Atlas.ti, a platform that enables a meaningful descriptive and conceptual-level analysis of the text as well as primary data analysis of the content-analytical output.</t>
  </si>
  <si>
    <t>Content analysis and CAQDAS-based coding</t>
  </si>
  <si>
    <t>Salience analysis</t>
  </si>
  <si>
    <t>The sampling process involved the efforts in limiting the number of observations by selecting only those types of official documents, produced by states and international organizations, that have a programmatic – strategic – nature for foreign policy.</t>
  </si>
  <si>
    <t>The process of unitizing involved designation of sentences, parts thereof as well as merging of those into ‘quasi-sentences’ – units containing exactly one statement or message.</t>
  </si>
  <si>
    <r>
      <rPr>
        <sz val="11"/>
        <color theme="1"/>
        <rFont val="Calibri"/>
        <family val="2"/>
        <scheme val="minor"/>
      </rPr>
      <t xml:space="preserve">Dataset: </t>
    </r>
    <r>
      <rPr>
        <b/>
        <sz val="11"/>
        <color theme="1"/>
        <rFont val="Calibri"/>
        <family val="2"/>
        <charset val="238"/>
        <scheme val="minor"/>
      </rPr>
      <t>SPaSIO/ASEAN-China/goals and roles convergence</t>
    </r>
  </si>
  <si>
    <r>
      <rPr>
        <i/>
        <sz val="11"/>
        <rFont val="Calibri"/>
        <family val="2"/>
        <scheme val="minor"/>
      </rPr>
      <t>Author:</t>
    </r>
    <r>
      <rPr>
        <b/>
        <i/>
        <sz val="11"/>
        <color theme="1"/>
        <rFont val="Calibri"/>
        <family val="2"/>
        <scheme val="minor"/>
      </rPr>
      <t xml:space="preserve"> Agata Domachowska</t>
    </r>
  </si>
  <si>
    <r>
      <rPr>
        <sz val="11"/>
        <rFont val="Calibri"/>
        <family val="2"/>
        <charset val="238"/>
        <scheme val="minor"/>
      </rPr>
      <t xml:space="preserve">Title: </t>
    </r>
    <r>
      <rPr>
        <b/>
        <sz val="11"/>
        <color theme="1"/>
        <rFont val="Calibri"/>
        <family val="2"/>
        <charset val="238"/>
        <scheme val="minor"/>
      </rPr>
      <t>Strategic goals and strategic roles convergence (H2&amp;H3)</t>
    </r>
  </si>
  <si>
    <r>
      <rPr>
        <i/>
        <sz val="11"/>
        <color theme="1"/>
        <rFont val="Calibri"/>
        <family val="2"/>
        <scheme val="minor"/>
      </rPr>
      <t xml:space="preserve">Data version: </t>
    </r>
    <r>
      <rPr>
        <b/>
        <i/>
        <sz val="11"/>
        <color theme="1"/>
        <rFont val="Calibri"/>
        <family val="2"/>
        <scheme val="minor"/>
      </rPr>
      <t>1.0</t>
    </r>
    <r>
      <rPr>
        <i/>
        <sz val="11"/>
        <color theme="1"/>
        <rFont val="Calibri"/>
        <family val="2"/>
        <scheme val="minor"/>
      </rPr>
      <t xml:space="preserve"> (August 2018)</t>
    </r>
  </si>
  <si>
    <t>More information about the research team and the project itself can be found at www.spg.umk.pl.</t>
  </si>
  <si>
    <r>
      <t xml:space="preserve">SPaSIO Project Datasets were created by Strategic Partnerships Group (SPG) in the framework of implementation of the </t>
    </r>
    <r>
      <rPr>
        <b/>
        <sz val="11"/>
        <color theme="1"/>
        <rFont val="Calibri"/>
        <family val="2"/>
        <scheme val="minor"/>
      </rPr>
      <t>SPaSIO</t>
    </r>
    <r>
      <rPr>
        <sz val="11"/>
        <rFont val="Calibri"/>
        <family val="2"/>
        <scheme val="minor"/>
      </rPr>
      <t xml:space="preserve"> (</t>
    </r>
    <r>
      <rPr>
        <b/>
        <i/>
        <sz val="11"/>
        <color theme="1"/>
        <rFont val="Calibri"/>
        <family val="2"/>
        <scheme val="minor"/>
      </rPr>
      <t>Strategic Partnership between a State and an International Organization: An Ideal Model)                Collaborative Research Project</t>
    </r>
  </si>
  <si>
    <r>
      <rPr>
        <sz val="11"/>
        <rFont val="Calibri"/>
        <family val="2"/>
        <scheme val="minor"/>
      </rPr>
      <t xml:space="preserve">Case: </t>
    </r>
    <r>
      <rPr>
        <b/>
        <sz val="11"/>
        <color theme="1"/>
        <rFont val="Calibri"/>
        <family val="2"/>
        <scheme val="minor"/>
      </rPr>
      <t>ASEAN-China</t>
    </r>
  </si>
  <si>
    <r>
      <rPr>
        <sz val="11"/>
        <rFont val="Calibri"/>
        <family val="2"/>
        <scheme val="minor"/>
      </rPr>
      <t xml:space="preserve">Timeframe (H2): </t>
    </r>
    <r>
      <rPr>
        <b/>
        <sz val="11"/>
        <color theme="1"/>
        <rFont val="Calibri"/>
        <family val="2"/>
        <scheme val="minor"/>
      </rPr>
      <t>2003-2015</t>
    </r>
  </si>
  <si>
    <r>
      <t xml:space="preserve">Methodological concept (H2) by: </t>
    </r>
    <r>
      <rPr>
        <b/>
        <sz val="11"/>
        <rFont val="Calibri"/>
        <family val="2"/>
        <scheme val="minor"/>
      </rPr>
      <t>Andriy Tyushka and</t>
    </r>
    <r>
      <rPr>
        <sz val="11"/>
        <rFont val="Calibri"/>
        <family val="2"/>
        <scheme val="minor"/>
      </rPr>
      <t xml:space="preserve"> </t>
    </r>
    <r>
      <rPr>
        <b/>
        <sz val="11"/>
        <color theme="1"/>
        <rFont val="Calibri"/>
        <family val="2"/>
        <scheme val="minor"/>
      </rPr>
      <t>Lucyna Czechowska</t>
    </r>
    <r>
      <rPr>
        <sz val="11"/>
        <rFont val="Calibri"/>
        <family val="2"/>
        <scheme val="minor"/>
      </rPr>
      <t xml:space="preserve">, </t>
    </r>
    <r>
      <rPr>
        <sz val="11"/>
        <color theme="1"/>
        <rFont val="Calibri"/>
        <family val="2"/>
        <scheme val="minor"/>
      </rPr>
      <t>outlined in "H2 data_input" tab</t>
    </r>
  </si>
  <si>
    <r>
      <rPr>
        <sz val="11"/>
        <rFont val="Calibri"/>
        <family val="2"/>
        <scheme val="minor"/>
      </rPr>
      <t>Data mining sources (H2):</t>
    </r>
    <r>
      <rPr>
        <b/>
        <sz val="11"/>
        <color theme="1"/>
        <rFont val="Calibri"/>
        <family val="2"/>
        <scheme val="minor"/>
      </rPr>
      <t xml:space="preserve"> outlined in "H2 data_input" tab</t>
    </r>
  </si>
  <si>
    <r>
      <rPr>
        <sz val="11"/>
        <rFont val="Calibri"/>
        <family val="2"/>
        <scheme val="minor"/>
      </rPr>
      <t xml:space="preserve">Time series data intervals (H3): </t>
    </r>
    <r>
      <rPr>
        <b/>
        <sz val="11"/>
        <color theme="1"/>
        <rFont val="Calibri"/>
        <family val="2"/>
        <scheme val="minor"/>
      </rPr>
      <t>1996, 2003, 2015</t>
    </r>
  </si>
  <si>
    <r>
      <t xml:space="preserve">Methodological concept (H3) by: </t>
    </r>
    <r>
      <rPr>
        <b/>
        <sz val="11"/>
        <rFont val="Calibri"/>
        <family val="2"/>
        <scheme val="minor"/>
      </rPr>
      <t>Andriy Tyushka</t>
    </r>
    <r>
      <rPr>
        <sz val="11"/>
        <rFont val="Calibri"/>
        <family val="2"/>
        <scheme val="minor"/>
      </rPr>
      <t xml:space="preserve">, </t>
    </r>
    <r>
      <rPr>
        <sz val="11"/>
        <color theme="1"/>
        <rFont val="Calibri"/>
        <family val="2"/>
        <scheme val="minor"/>
      </rPr>
      <t>outlined in "H3 data_input" tab</t>
    </r>
  </si>
  <si>
    <r>
      <rPr>
        <sz val="11"/>
        <rFont val="Calibri"/>
        <family val="2"/>
        <scheme val="minor"/>
      </rPr>
      <t>Data mining sources (H3):</t>
    </r>
    <r>
      <rPr>
        <b/>
        <sz val="11"/>
        <color theme="1"/>
        <rFont val="Calibri"/>
        <family val="2"/>
        <scheme val="minor"/>
      </rPr>
      <t xml:space="preserve"> outlined in "H3 data_input" tab</t>
    </r>
  </si>
  <si>
    <r>
      <rPr>
        <sz val="11"/>
        <rFont val="Calibri"/>
        <family val="2"/>
        <scheme val="minor"/>
      </rPr>
      <t>Date of dta query</t>
    </r>
    <r>
      <rPr>
        <sz val="11"/>
        <color theme="1"/>
        <rFont val="Calibri"/>
        <family val="2"/>
        <scheme val="minor"/>
      </rPr>
      <t>:</t>
    </r>
    <r>
      <rPr>
        <b/>
        <sz val="11"/>
        <color theme="1"/>
        <rFont val="Calibri"/>
        <family val="2"/>
        <scheme val="minor"/>
      </rPr>
      <t xml:space="preserve"> 01.09.2016</t>
    </r>
  </si>
  <si>
    <r>
      <rPr>
        <sz val="11"/>
        <rFont val="Calibri"/>
        <family val="2"/>
        <scheme val="minor"/>
      </rPr>
      <t xml:space="preserve">Funding acknowledgement: </t>
    </r>
    <r>
      <rPr>
        <b/>
        <sz val="11"/>
        <color theme="1"/>
        <rFont val="Calibri"/>
        <family val="2"/>
        <scheme val="minor"/>
      </rPr>
      <t>The SPaSIO project received funding under the National Science Centre's                (Narodowe Centrum Nauki) grant no. UMO-2013/11/D/HS5/01260 (“SONATA 6”).</t>
    </r>
  </si>
  <si>
    <r>
      <t xml:space="preserve">Project implementation phase: </t>
    </r>
    <r>
      <rPr>
        <b/>
        <sz val="11"/>
        <color theme="1"/>
        <rFont val="Calibri"/>
        <family val="2"/>
        <scheme val="minor"/>
      </rPr>
      <t>August 2014 – August 2018</t>
    </r>
  </si>
  <si>
    <t>SPaSIO Project Datasets                                                                                  ©Strategic Partnerships Group, 2013-2018</t>
  </si>
  <si>
    <t>Dataset Contents:</t>
  </si>
  <si>
    <r>
      <t>SPaSIO Project Datasets by </t>
    </r>
    <r>
      <rPr>
        <sz val="10"/>
        <color rgb="FF049CCF"/>
        <rFont val="Arial"/>
        <family val="2"/>
      </rPr>
      <t>SPaSIO Collaborative Research Project ('Strategic Partnerships between States and International Organizations)</t>
    </r>
    <r>
      <rPr>
        <sz val="10"/>
        <color rgb="FF464646"/>
        <rFont val="Arial"/>
        <family val="2"/>
      </rPr>
      <t> is licensed under a </t>
    </r>
    <r>
      <rPr>
        <sz val="10"/>
        <color rgb="FF049CCF"/>
        <rFont val="Arial"/>
        <family val="2"/>
      </rPr>
      <t>Creative Commons Attribution-NonCommercial 4.0 International License</t>
    </r>
    <r>
      <rPr>
        <sz val="10"/>
        <color rgb="FF464646"/>
        <rFont val="Arial"/>
        <family val="2"/>
      </rPr>
      <t>.</t>
    </r>
  </si>
  <si>
    <t>Firstly, we enquire into parametric distance, or dissimilarity, of actors’ PIPR-metrical role profiles and measure it statistically (SPSS-based measure of Euclidean distance).</t>
  </si>
  <si>
    <t>Our study of strategic roles convergence unfolds in two steps.</t>
  </si>
  <si>
    <t>Secondly, we perform the qualitative strategic narrative analysis of actors self-conceptions and their worldviews, which we eventually quantify by way of assigning the values from 1 (low convergence) through 2 (moderate convergence) to 3 (high convergence) to classify the level of roles convergence.</t>
  </si>
  <si>
    <t>In terms of status of Power instead of developing our own index, we rely on the calculations of Morales Ruvalcaba’s (2013) Index of World Power (Índice de Poder Mundial, IPM) and as well as theoretical advancements in assessing how to categorize states along the three dimensions of power status we propose: global actors (GAS), major regional actors (maRAS), and minor regional actors (miRAS). With regard to international organizations typology, we distinguish between the four following dimensions of status: global supranational strategic actor (GAIO-supra), global international strategic actor (GAIO-inter), major regional strategic actor (maRAIO-inter), and minor regional strategic actor (miRAIO-inter).</t>
  </si>
  <si>
    <r>
      <t xml:space="preserve">Morales Ruvalcaba, D. E. (2013). </t>
    </r>
    <r>
      <rPr>
        <i/>
        <sz val="11"/>
        <color rgb="FF000000"/>
        <rFont val="Calibri"/>
        <family val="2"/>
        <charset val="238"/>
      </rPr>
      <t>Poder, estructura y hegemonía: pautas para el estudio de la gobernanza internacional. Volumen I: Índice de Poder Mundial (IPM).</t>
    </r>
    <r>
      <rPr>
        <sz val="11"/>
        <color rgb="FF000000"/>
        <rFont val="Calibri"/>
        <family val="2"/>
        <charset val="238"/>
      </rPr>
      <t> Guadalajara: Ediciones GIPM.</t>
    </r>
  </si>
  <si>
    <t>We followed the same attitude while deadling with Influence: data inserted in that part of the model originated mainly from: CIA’s World Factbook,  World Bank Open Data and the SIPRI Military Expenditure Database.</t>
  </si>
  <si>
    <t>Geographical Presence were established based on actors' perceptions of their geographical location.</t>
  </si>
  <si>
    <t>For diplomatic Presence the establishment of diplomatic representation was decisive.</t>
  </si>
  <si>
    <t>For economical Presence whether the actor has been qualified for the first 10 trade partners of the other party.</t>
  </si>
  <si>
    <t>For socio-cultural Presence we search for mutual-understanding promoting initiatives.</t>
  </si>
  <si>
    <t>For military Presence to be proven there were needed cases of stationing (or staying for another purpose) of the actor's troops on the partner's sovereign territory.</t>
  </si>
  <si>
    <t>4 dimensions of political Presence were established based on occurence of intentional actor's policy directed to increse its visibility on partner's territory. The assumption was made that in the case of IO, activities concerning selected member states would not be sufficient - only issues regarding the international organization treated as a whole were taken into account.</t>
  </si>
  <si>
    <t>PIPR analytical model consists of 4 elements: Power, Influence, Presence and strategic Relevance.</t>
  </si>
  <si>
    <t>We quantitatively operationalized strategic Relevance of a given actor by means of a time-delineated bigram keyword search (‘[country/IO name]’+‘strategic’) for scholarly research production databased in EBSCO Academic Search Complete. The returned score (n-gram) denotes the scholarly saliency attributed to the given country’s or international organization’s geostrategic, geocultural, geoeconomical or geopolitical importance.</t>
  </si>
  <si>
    <t>In terms of type of Power it was assumed that all actors share the basic level of power: hard power. The other types were assigned to state/IO based on their characteristics and labelling captured in IR literature.</t>
  </si>
  <si>
    <t>The corpus of the sampled foreign-policy manifestos included unilateral and bilateral foreign-policy strategic documents of states and international organizations as follows:</t>
  </si>
  <si>
    <r>
      <t xml:space="preserve">a) </t>
    </r>
    <r>
      <rPr>
        <i/>
        <sz val="11"/>
        <rFont val="Calibri"/>
        <family val="2"/>
        <charset val="238"/>
      </rPr>
      <t xml:space="preserve">strategic bilateral documents </t>
    </r>
    <r>
      <rPr>
        <sz val="11"/>
        <rFont val="Calibri"/>
        <family val="2"/>
        <charset val="238"/>
      </rPr>
      <t xml:space="preserve">mainly consist of </t>
    </r>
    <r>
      <rPr>
        <i/>
        <sz val="11"/>
        <rFont val="Calibri"/>
        <family val="2"/>
        <charset val="238"/>
      </rPr>
      <t>(i)</t>
    </r>
    <r>
      <rPr>
        <sz val="11"/>
        <rFont val="Calibri"/>
        <family val="2"/>
        <charset val="238"/>
      </rPr>
      <t xml:space="preserve"> </t>
    </r>
    <r>
      <rPr>
        <i/>
        <sz val="11"/>
        <rFont val="Calibri"/>
        <family val="2"/>
        <charset val="238"/>
      </rPr>
      <t>partnership-founding documents</t>
    </r>
    <r>
      <rPr>
        <sz val="11"/>
        <rFont val="Calibri"/>
        <family val="2"/>
        <charset val="238"/>
      </rPr>
      <t xml:space="preserve"> (e.g. strategic partnership/partnership/cooperation declarations, strategic partnership/partnership/cooperation agreements, and subsequent manifesto extensions through annexes and amendments) and </t>
    </r>
    <r>
      <rPr>
        <i/>
        <sz val="11"/>
        <rFont val="Calibri"/>
        <family val="2"/>
        <charset val="238"/>
      </rPr>
      <t>(ii)</t>
    </r>
    <r>
      <rPr>
        <b/>
        <i/>
        <sz val="11"/>
        <rFont val="Calibri"/>
        <family val="2"/>
        <charset val="238"/>
      </rPr>
      <t xml:space="preserve"> </t>
    </r>
    <r>
      <rPr>
        <i/>
        <sz val="11"/>
        <rFont val="Calibri"/>
        <family val="2"/>
        <charset val="238"/>
      </rPr>
      <t>partnership-implementing documents</t>
    </r>
    <r>
      <rPr>
        <sz val="11"/>
        <rFont val="Calibri"/>
        <family val="2"/>
        <charset val="238"/>
      </rPr>
      <t xml:space="preserve"> (e.g. plans of action, agendas, roadmaps); </t>
    </r>
  </si>
  <si>
    <t xml:space="preserve">The coding units, or categories, included at – the basic level of in vivo coding – ‘issue: ’, ‘standpoint:’, ‘objective: ’,  and ‘domains: ’ codes that, in the second stage, were grouped under the family categories, or super-codes, ‘STRATEGIC GOAL: ’ and ‘SALIENT ISSUE: ’ to rationalize and homogenize the codes corpus. </t>
  </si>
  <si>
    <t>Our approach to salience analysis of foreign policy goals captures the two features of the notion in what it includes several indicators of salience: (1) reference order; (2) contingency (actual – not relative – significance estimate); (3) rank (priority) based on relative significance estimate; and (4) frequency. These are assessed based on the findings of qualitative and quantitative content (manifesto) analysis.</t>
  </si>
  <si>
    <t>Convergence analysis</t>
  </si>
  <si>
    <r>
      <t>Our measure of convergence is that of the extent to which actors share their foreign policy objectives, interests and priorities (</t>
    </r>
    <r>
      <rPr>
        <i/>
        <sz val="11"/>
        <color rgb="FF000000"/>
        <rFont val="Calibri"/>
        <family val="2"/>
        <charset val="238"/>
      </rPr>
      <t>sharedness</t>
    </r>
    <r>
      <rPr>
        <sz val="11"/>
        <rFont val="Calibri"/>
        <family val="2"/>
        <charset val="238"/>
      </rPr>
      <t xml:space="preserve">). </t>
    </r>
  </si>
  <si>
    <r>
      <t xml:space="preserve">Although spanning over a period of time, our analysis of convergence is not a time-series study, which examines change in similarity in distinct time sequences, but a study on </t>
    </r>
    <r>
      <rPr>
        <i/>
        <sz val="11"/>
        <rFont val="Calibri"/>
        <family val="2"/>
        <charset val="238"/>
      </rPr>
      <t>cumulative convergence</t>
    </r>
    <r>
      <rPr>
        <sz val="11"/>
        <rFont val="Calibri"/>
        <family val="2"/>
        <charset val="238"/>
      </rPr>
      <t xml:space="preserve">, i.e. an enquiry into the state (scope and degree) of similarity or dissimilarity in strategic goals or salient issues since the inception of the partnership till the most recent date in its relationship (the reference year of 2015). </t>
    </r>
  </si>
  <si>
    <t>We measured the correlation between units found in individual state’ and international organization’ unilateral manifestos (the original ‘degree of proximity’ indicator) as well as each of those two as compared to the units found in bilateral manifestos (the ‘adjusted degree of proximity’, a compound mean value of two individual measure outputs).</t>
  </si>
  <si>
    <r>
      <t xml:space="preserve">The </t>
    </r>
    <r>
      <rPr>
        <i/>
        <sz val="11"/>
        <rFont val="Calibri"/>
        <family val="2"/>
        <charset val="238"/>
      </rPr>
      <t>scope</t>
    </r>
    <r>
      <rPr>
        <sz val="11"/>
        <rFont val="Calibri"/>
        <family val="2"/>
        <charset val="238"/>
      </rPr>
      <t xml:space="preserve"> </t>
    </r>
    <r>
      <rPr>
        <i/>
        <sz val="11"/>
        <rFont val="Calibri"/>
        <family val="2"/>
        <charset val="238"/>
      </rPr>
      <t>of convergence</t>
    </r>
    <r>
      <rPr>
        <sz val="11"/>
        <rFont val="Calibri"/>
        <family val="2"/>
        <charset val="238"/>
      </rPr>
      <t xml:space="preserve"> is estimated as a ratio between overlapping/complementary/competing or compatible foreign-policy strategic goals and salient issues (based on the </t>
    </r>
    <r>
      <rPr>
        <i/>
        <sz val="11"/>
        <rFont val="Calibri"/>
        <family val="2"/>
        <charset val="238"/>
      </rPr>
      <t xml:space="preserve">Atlas.ti </t>
    </r>
    <r>
      <rPr>
        <sz val="11"/>
        <rFont val="Calibri"/>
        <family val="2"/>
        <charset val="238"/>
      </rPr>
      <t xml:space="preserve">output matrix):  </t>
    </r>
    <r>
      <rPr>
        <i/>
        <sz val="11"/>
        <rFont val="Calibri"/>
        <family val="2"/>
        <charset val="238"/>
      </rPr>
      <t>Scope of convergence = Sum (Qty overlapping items/Qty all items + Qty complementary items/Qty all items * 0.5) – (Qty competing or compatible items/Qty all items)</t>
    </r>
    <r>
      <rPr>
        <sz val="11"/>
        <rFont val="Calibri"/>
        <family val="2"/>
        <charset val="238"/>
      </rPr>
      <t>.</t>
    </r>
  </si>
  <si>
    <r>
      <t xml:space="preserve">The </t>
    </r>
    <r>
      <rPr>
        <i/>
        <sz val="11"/>
        <rFont val="Calibri"/>
        <family val="2"/>
        <charset val="238"/>
      </rPr>
      <t>degree of convergence</t>
    </r>
    <r>
      <rPr>
        <sz val="11"/>
        <rFont val="Calibri"/>
        <family val="2"/>
        <charset val="238"/>
      </rPr>
      <t xml:space="preserve"> is measured as a </t>
    </r>
    <r>
      <rPr>
        <sz val="11"/>
        <color rgb="FF000000"/>
        <rFont val="Calibri"/>
        <family val="2"/>
        <charset val="238"/>
      </rPr>
      <t xml:space="preserve">degree of proximity (similarity) between actors’ strategic foreign-policy goals and salient issues </t>
    </r>
    <r>
      <rPr>
        <sz val="11"/>
        <rFont val="Calibri"/>
        <family val="2"/>
        <charset val="238"/>
      </rPr>
      <t>(</t>
    </r>
    <r>
      <rPr>
        <i/>
        <sz val="11"/>
        <rFont val="Calibri"/>
        <family val="2"/>
        <charset val="238"/>
      </rPr>
      <t>SPSS-</t>
    </r>
    <r>
      <rPr>
        <sz val="11"/>
        <rFont val="Calibri"/>
        <family val="2"/>
        <charset val="238"/>
      </rPr>
      <t xml:space="preserve">estimated distance measure based on Pearson’s correlation coefficient, </t>
    </r>
    <r>
      <rPr>
        <i/>
        <sz val="11"/>
        <rFont val="Calibri"/>
        <family val="2"/>
        <charset val="238"/>
      </rPr>
      <t xml:space="preserve">r, </t>
    </r>
    <r>
      <rPr>
        <sz val="11"/>
        <rFont val="Calibri"/>
        <family val="2"/>
        <charset val="238"/>
      </rPr>
      <t>that can range from –1 through 0 to 1, with the zero-value signaling that the studied variables are uncorrelated)</t>
    </r>
  </si>
  <si>
    <r>
      <t xml:space="preserve">For the purpose of statistically-confirmed inferencing, we set the confidence intervals (CI) on </t>
    </r>
    <r>
      <rPr>
        <i/>
        <sz val="11"/>
        <rFont val="Calibri"/>
        <family val="2"/>
        <charset val="238"/>
      </rPr>
      <t xml:space="preserve">r </t>
    </r>
    <r>
      <rPr>
        <sz val="11"/>
        <rFont val="Calibri"/>
        <family val="2"/>
        <charset val="238"/>
      </rPr>
      <t xml:space="preserve">and </t>
    </r>
    <r>
      <rPr>
        <i/>
        <sz val="11"/>
        <rFont val="Calibri"/>
        <family val="2"/>
        <charset val="238"/>
      </rPr>
      <t>p</t>
    </r>
    <r>
      <rPr>
        <sz val="11"/>
        <rFont val="Calibri"/>
        <family val="2"/>
        <charset val="238"/>
      </rPr>
      <t xml:space="preserve"> values at 0.95 (</t>
    </r>
    <r>
      <rPr>
        <sz val="11"/>
        <color rgb="FF000000"/>
        <rFont val="Calibri"/>
        <family val="2"/>
        <charset val="238"/>
      </rPr>
      <t>i.e. 95% probability)</t>
    </r>
    <r>
      <rPr>
        <sz val="11"/>
        <rFont val="Calibri"/>
        <family val="2"/>
        <charset val="238"/>
      </rPr>
      <t xml:space="preserve"> and 0.05, respectively.</t>
    </r>
  </si>
  <si>
    <r>
      <t xml:space="preserve">The </t>
    </r>
    <r>
      <rPr>
        <i/>
        <sz val="11"/>
        <rFont val="Calibri"/>
        <family val="2"/>
        <charset val="238"/>
      </rPr>
      <t>direction of convergence</t>
    </r>
    <r>
      <rPr>
        <sz val="11"/>
        <rFont val="Calibri"/>
        <family val="2"/>
        <charset val="238"/>
      </rPr>
      <t xml:space="preserve"> is measured as a vector of correlation between items analyzed in a dyadic set of unilateral documents produced by states and international organizations (</t>
    </r>
    <r>
      <rPr>
        <i/>
        <sz val="11"/>
        <rFont val="Calibri"/>
        <family val="2"/>
        <charset val="238"/>
      </rPr>
      <t>SPSS-</t>
    </r>
    <r>
      <rPr>
        <sz val="11"/>
        <rFont val="Calibri"/>
        <family val="2"/>
        <charset val="238"/>
      </rPr>
      <t xml:space="preserve">estimated Kendall tau-b coefficient, </t>
    </r>
    <r>
      <rPr>
        <i/>
        <sz val="11"/>
        <rFont val="Symbol"/>
        <family val="1"/>
        <charset val="2"/>
      </rPr>
      <t>t</t>
    </r>
    <r>
      <rPr>
        <i/>
        <vertAlign val="subscript"/>
        <sz val="11"/>
        <rFont val="Calibri"/>
        <family val="2"/>
        <charset val="238"/>
      </rPr>
      <t>b</t>
    </r>
    <r>
      <rPr>
        <sz val="11"/>
        <rFont val="Calibri"/>
        <family val="2"/>
        <charset val="238"/>
      </rPr>
      <t>).</t>
    </r>
  </si>
  <si>
    <t>The Kendall correlation allows us to establish whether the ranks of items identified in two sets of foreign-policy manifestos are similar, with the main idea being that greater similarity in relative position of the observations within the variable (i.e. ranks: 1st, 2nd, 3rd, etc.) between states’ and international organizations’ goals (and, respectively, issues) will result in a value greater than zero and up to 1, whereas the greater dissimilarity will tend towards zero and up to –1 (denoting completely diverging directions of correlation).</t>
  </si>
  <si>
    <t>The reseach was based on wide variety of sources' type including: scholarly indices, writings and policy analyses; international databases; strategic unilateral documents; other unilateral documents; strategic partnership-founding documents; other bilateral documents; content of official websites of the institutions involved in foreign policy conduct.</t>
  </si>
  <si>
    <r>
      <t xml:space="preserve">b) </t>
    </r>
    <r>
      <rPr>
        <i/>
        <sz val="11"/>
        <rFont val="Calibri"/>
        <family val="2"/>
        <charset val="238"/>
      </rPr>
      <t>strategic unilateral documents</t>
    </r>
    <r>
      <rPr>
        <b/>
        <sz val="11"/>
        <rFont val="Calibri"/>
        <family val="2"/>
        <charset val="238"/>
      </rPr>
      <t xml:space="preserve"> </t>
    </r>
    <r>
      <rPr>
        <sz val="11"/>
        <rFont val="Calibri"/>
        <family val="2"/>
        <charset val="238"/>
      </rPr>
      <t>differ in type and scope in the context of individual states and international organizations; examples of states’ foreign-political manifestos include: exposés or annual speeches of foreign ministers, heads of state and government, governmental programmes, development or national security strategies, parliamentary solemn resolutions;</t>
    </r>
    <r>
      <rPr>
        <b/>
        <sz val="11"/>
        <rFont val="Calibri"/>
        <family val="2"/>
        <charset val="238"/>
      </rPr>
      <t xml:space="preserve"> </t>
    </r>
    <r>
      <rPr>
        <sz val="11"/>
        <rFont val="Calibri"/>
        <family val="2"/>
        <charset val="238"/>
      </rPr>
      <t>typical foreign-political manifestos of international organizations are first and foremost IO-founding documents (treaties, charters), security and foreign affairs strategies as well as other strategic plans (concepts), agendas, including white papers/blueprints and inaugural speeches of secretary-generals (or commensurate-post holders).</t>
    </r>
  </si>
  <si>
    <r>
      <t xml:space="preserve">EBSCO. (2018). </t>
    </r>
    <r>
      <rPr>
        <i/>
        <sz val="11"/>
        <rFont val="Calibri"/>
        <family val="2"/>
        <charset val="238"/>
        <scheme val="minor"/>
      </rPr>
      <t>Academic Search Complete</t>
    </r>
    <r>
      <rPr>
        <sz val="11"/>
        <rFont val="Calibri"/>
        <family val="2"/>
        <charset val="238"/>
        <scheme val="minor"/>
      </rPr>
      <t>. Retrived from https://www.ebsco.com/products/research-databases</t>
    </r>
  </si>
  <si>
    <r>
      <t xml:space="preserve">World Bank. (2016). </t>
    </r>
    <r>
      <rPr>
        <i/>
        <sz val="11"/>
        <color rgb="FF000000"/>
        <rFont val="Calibri"/>
        <family val="2"/>
        <charset val="238"/>
      </rPr>
      <t>GDP growth (annual %)</t>
    </r>
    <r>
      <rPr>
        <sz val="11"/>
        <color rgb="FF000000"/>
        <rFont val="Calibri"/>
        <family val="2"/>
        <charset val="238"/>
      </rPr>
      <t>. Retrived from: https://data.worldbank.org/indicator/NY.GDP.MKTP.KD.ZG</t>
    </r>
  </si>
  <si>
    <t>Time-series data explanation</t>
  </si>
  <si>
    <t>1st upgrade - Strategic Partnership</t>
  </si>
  <si>
    <t>current reference time</t>
  </si>
  <si>
    <t>gaining the status of ASEAN Dialogue Partner</t>
  </si>
  <si>
    <r>
      <rPr>
        <i/>
        <sz val="11"/>
        <rFont val="Calibri"/>
        <family val="2"/>
        <scheme val="minor"/>
      </rPr>
      <t>Editors:</t>
    </r>
    <r>
      <rPr>
        <b/>
        <i/>
        <sz val="11"/>
        <color theme="1"/>
        <rFont val="Calibri"/>
        <family val="2"/>
        <scheme val="minor"/>
      </rPr>
      <t xml:space="preserve"> Andriy Tyuska and Lucyna Czechowska</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</si>
</sst>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0.00000"/>
  </numFmts>
  <fonts count="65" x14ac:knownFonts="1">
    <font>
      <sz val="10"/>
      <name val="Arial"/>
    </font>
    <font>
      <sz val="11"/>
      <color theme="1"/>
      <name val="Calibri"/>
      <family val="2"/>
      <charset val="238"/>
      <scheme val="minor"/>
    </font>
    <font>
      <b/>
      <sz val="9"/>
      <color indexed="81"/>
      <name val="Tahoma"/>
      <family val="2"/>
      <charset val="238"/>
    </font>
    <font>
      <sz val="9"/>
      <color indexed="81"/>
      <name val="Tahoma"/>
      <family val="2"/>
      <charset val="238"/>
    </font>
    <font>
      <sz val="11"/>
      <color theme="1"/>
      <name val="Calibri"/>
      <family val="2"/>
      <scheme val="minor"/>
    </font>
    <font>
      <sz val="12"/>
      <color rgb="FF000000"/>
      <name val="Calibri"/>
      <family val="2"/>
      <charset val="238"/>
    </font>
    <font>
      <b/>
      <sz val="11"/>
      <color theme="1"/>
      <name val="Calibri"/>
      <family val="2"/>
      <scheme val="minor"/>
    </font>
    <font>
      <sz val="11"/>
      <name val="Calibri"/>
      <family val="2"/>
      <scheme val="minor"/>
    </font>
    <font>
      <b/>
      <sz val="11"/>
      <color rgb="FFFF0000"/>
      <name val="Calibri"/>
      <family val="2"/>
      <scheme val="minor"/>
    </font>
    <font>
      <sz val="11"/>
      <color rgb="FF000000"/>
      <name val="Calibri"/>
      <family val="2"/>
      <scheme val="minor"/>
    </font>
    <font>
      <b/>
      <sz val="9"/>
      <color rgb="FF000000"/>
      <name val="Tahoma"/>
      <family val="2"/>
      <charset val="238"/>
    </font>
    <font>
      <sz val="9"/>
      <color rgb="FF000000"/>
      <name val="Tahoma"/>
      <family val="2"/>
      <charset val="238"/>
    </font>
    <font>
      <b/>
      <sz val="11"/>
      <name val="Calibri"/>
      <family val="2"/>
      <scheme val="minor"/>
    </font>
    <font>
      <b/>
      <sz val="11"/>
      <color rgb="FF000000"/>
      <name val="Calibri"/>
      <family val="2"/>
      <scheme val="minor"/>
    </font>
    <font>
      <b/>
      <i/>
      <sz val="11"/>
      <color rgb="FFFF0000"/>
      <name val="Calibri"/>
      <family val="2"/>
      <scheme val="minor"/>
    </font>
    <font>
      <i/>
      <sz val="12"/>
      <color theme="1"/>
      <name val="Calibri"/>
      <family val="2"/>
      <scheme val="minor"/>
    </font>
    <font>
      <b/>
      <i/>
      <sz val="10"/>
      <color rgb="FFFF0000"/>
      <name val="Arial"/>
      <family val="2"/>
    </font>
    <font>
      <sz val="11"/>
      <color rgb="FFFF0000"/>
      <name val="Calibri"/>
      <family val="2"/>
      <scheme val="minor"/>
    </font>
    <font>
      <b/>
      <sz val="11"/>
      <color rgb="FFFF0000"/>
      <name val="Calibri"/>
      <family val="2"/>
    </font>
    <font>
      <i/>
      <sz val="12"/>
      <color rgb="FF000000"/>
      <name val="Calibri"/>
      <family val="2"/>
      <charset val="238"/>
    </font>
    <font>
      <b/>
      <sz val="12"/>
      <color rgb="FF000000"/>
      <name val="Calibri"/>
      <family val="2"/>
      <scheme val="minor"/>
    </font>
    <font>
      <b/>
      <sz val="12"/>
      <color theme="1"/>
      <name val="Calibri"/>
      <family val="2"/>
      <scheme val="minor"/>
    </font>
    <font>
      <sz val="10"/>
      <name val="Arial"/>
      <family val="2"/>
    </font>
    <font>
      <sz val="11"/>
      <color theme="0" tint="-0.34998626667073579"/>
      <name val="Calibri"/>
      <family val="2"/>
      <scheme val="minor"/>
    </font>
    <font>
      <b/>
      <sz val="12"/>
      <color rgb="FF000000"/>
      <name val="Calibri"/>
      <family val="2"/>
    </font>
    <font>
      <sz val="12"/>
      <color rgb="FF000000"/>
      <name val="Calibri"/>
      <family val="2"/>
    </font>
    <font>
      <i/>
      <u/>
      <sz val="11"/>
      <color theme="1"/>
      <name val="Calibri"/>
      <family val="2"/>
      <charset val="238"/>
      <scheme val="minor"/>
    </font>
    <font>
      <sz val="11"/>
      <name val="Calibri"/>
      <family val="2"/>
      <charset val="238"/>
      <scheme val="minor"/>
    </font>
    <font>
      <i/>
      <sz val="11"/>
      <name val="Calibri"/>
      <family val="2"/>
      <charset val="238"/>
      <scheme val="minor"/>
    </font>
    <font>
      <sz val="8"/>
      <color rgb="FF222222"/>
      <name val="Arial"/>
      <family val="2"/>
      <charset val="238"/>
    </font>
    <font>
      <b/>
      <sz val="12"/>
      <color theme="1"/>
      <name val="Calibri"/>
      <family val="2"/>
      <charset val="238"/>
      <scheme val="minor"/>
    </font>
    <font>
      <sz val="12"/>
      <name val="Calibri"/>
      <family val="2"/>
      <charset val="238"/>
      <scheme val="minor"/>
    </font>
    <font>
      <b/>
      <sz val="11"/>
      <name val="Calibri"/>
      <family val="2"/>
      <charset val="238"/>
      <scheme val="minor"/>
    </font>
    <font>
      <i/>
      <sz val="11"/>
      <color rgb="FF000000"/>
      <name val="Calibri"/>
      <family val="2"/>
      <charset val="238"/>
      <scheme val="minor"/>
    </font>
    <font>
      <sz val="11"/>
      <color rgb="FF000000"/>
      <name val="Calibri"/>
      <family val="2"/>
      <charset val="238"/>
      <scheme val="minor"/>
    </font>
    <font>
      <i/>
      <vertAlign val="superscript"/>
      <sz val="11"/>
      <name val="Calibri"/>
      <family val="2"/>
      <charset val="238"/>
      <scheme val="minor"/>
    </font>
    <font>
      <b/>
      <sz val="11"/>
      <color theme="1"/>
      <name val="Calibri"/>
      <family val="2"/>
      <charset val="238"/>
      <scheme val="minor"/>
    </font>
    <font>
      <i/>
      <sz val="12"/>
      <color rgb="FF000000"/>
      <name val="Calibri"/>
      <family val="2"/>
      <charset val="238"/>
      <scheme val="minor"/>
    </font>
    <font>
      <b/>
      <i/>
      <sz val="12"/>
      <color rgb="FF000000"/>
      <name val="Calibri"/>
      <family val="2"/>
      <charset val="238"/>
      <scheme val="minor"/>
    </font>
    <font>
      <sz val="12"/>
      <color rgb="FF000000"/>
      <name val="Calibri"/>
      <family val="2"/>
      <charset val="238"/>
      <scheme val="minor"/>
    </font>
    <font>
      <b/>
      <i/>
      <sz val="11"/>
      <color rgb="FF000000"/>
      <name val="Calibri"/>
      <family val="2"/>
      <charset val="238"/>
      <scheme val="minor"/>
    </font>
    <font>
      <b/>
      <i/>
      <sz val="12"/>
      <color theme="1"/>
      <name val="Calibri"/>
      <family val="2"/>
      <charset val="238"/>
      <scheme val="minor"/>
    </font>
    <font>
      <sz val="11"/>
      <name val="Calibri"/>
      <family val="2"/>
      <charset val="238"/>
    </font>
    <font>
      <b/>
      <sz val="11"/>
      <name val="Calibri"/>
      <family val="2"/>
      <charset val="238"/>
    </font>
    <font>
      <b/>
      <i/>
      <sz val="10"/>
      <color rgb="FFFF0000"/>
      <name val="Arial"/>
      <family val="2"/>
      <charset val="238"/>
    </font>
    <font>
      <b/>
      <sz val="11"/>
      <color rgb="FFFFC000"/>
      <name val="Calibri"/>
      <family val="2"/>
      <charset val="238"/>
    </font>
    <font>
      <b/>
      <sz val="11"/>
      <color rgb="FF00B0F0"/>
      <name val="Calibri"/>
      <family val="2"/>
      <charset val="238"/>
    </font>
    <font>
      <i/>
      <sz val="12"/>
      <name val="Calibri"/>
      <family val="2"/>
      <charset val="238"/>
    </font>
    <font>
      <sz val="11"/>
      <color rgb="FF000000"/>
      <name val="Calibri"/>
      <family val="2"/>
      <charset val="238"/>
    </font>
    <font>
      <b/>
      <i/>
      <sz val="11"/>
      <color theme="1"/>
      <name val="Calibri"/>
      <family val="2"/>
      <scheme val="minor"/>
    </font>
    <font>
      <i/>
      <sz val="11"/>
      <name val="Calibri"/>
      <family val="2"/>
      <scheme val="minor"/>
    </font>
    <font>
      <i/>
      <sz val="11"/>
      <color theme="1"/>
      <name val="Calibri"/>
      <family val="2"/>
      <scheme val="minor"/>
    </font>
    <font>
      <i/>
      <u/>
      <sz val="11"/>
      <name val="Calibri"/>
      <family val="2"/>
      <scheme val="minor"/>
    </font>
    <font>
      <sz val="19"/>
      <color rgb="FF049CCF"/>
      <name val="Arial"/>
      <family val="2"/>
    </font>
    <font>
      <sz val="10"/>
      <color rgb="FF464646"/>
      <name val="Arial"/>
      <family val="2"/>
    </font>
    <font>
      <sz val="10"/>
      <color rgb="FF049CCF"/>
      <name val="Arial"/>
      <family val="2"/>
    </font>
    <font>
      <i/>
      <sz val="11"/>
      <color rgb="FF000000"/>
      <name val="Calibri"/>
      <family val="2"/>
      <charset val="238"/>
    </font>
    <font>
      <i/>
      <sz val="11"/>
      <name val="Calibri"/>
      <family val="2"/>
      <charset val="238"/>
    </font>
    <font>
      <b/>
      <i/>
      <sz val="11"/>
      <name val="Calibri"/>
      <family val="2"/>
      <charset val="238"/>
    </font>
    <font>
      <i/>
      <sz val="11"/>
      <name val="Symbol"/>
      <family val="1"/>
      <charset val="2"/>
    </font>
    <font>
      <i/>
      <vertAlign val="subscript"/>
      <sz val="11"/>
      <name val="Calibri"/>
      <family val="2"/>
      <charset val="238"/>
    </font>
    <font>
      <b/>
      <sz val="11"/>
      <color rgb="FFFF0000"/>
      <name val="Calibri"/>
      <family val="2"/>
      <charset val="238"/>
      <scheme val="minor"/>
    </font>
    <font>
      <b/>
      <sz val="11"/>
      <color rgb="FF000000"/>
      <name val="Calibri"/>
      <family val="2"/>
      <charset val="238"/>
    </font>
    <font>
      <b/>
      <i/>
      <u/>
      <sz val="11"/>
      <color rgb="FF000000"/>
      <name val="Calibri"/>
      <family val="2"/>
      <scheme val="minor"/>
    </font>
    <font>
      <i/>
      <sz val="11"/>
      <color rgb="FF000000"/>
      <name val="Calibri"/>
      <family val="2"/>
      <scheme val="minor"/>
    </font>
  </fonts>
  <fills count="23">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theme="1" tint="0.499984740745262"/>
        <bgColor indexed="64"/>
      </patternFill>
    </fill>
    <fill>
      <patternFill patternType="solid">
        <fgColor rgb="FFFFC000"/>
        <bgColor indexed="64"/>
      </patternFill>
    </fill>
    <fill>
      <patternFill patternType="solid">
        <fgColor theme="0"/>
        <bgColor indexed="64"/>
      </patternFill>
    </fill>
    <fill>
      <patternFill patternType="solid">
        <fgColor rgb="FF7030A0"/>
        <bgColor indexed="64"/>
      </patternFill>
    </fill>
    <fill>
      <patternFill patternType="solid">
        <fgColor rgb="FFFFFF00"/>
        <bgColor rgb="FFFFFF00"/>
      </patternFill>
    </fill>
    <fill>
      <patternFill patternType="solid">
        <fgColor rgb="FFFF0000"/>
        <bgColor rgb="FFFF0000"/>
      </patternFill>
    </fill>
    <fill>
      <patternFill patternType="solid">
        <fgColor rgb="FFFF8926"/>
        <bgColor rgb="FFFF8926"/>
      </patternFill>
    </fill>
    <fill>
      <patternFill patternType="solid">
        <fgColor rgb="FFFFC000"/>
        <bgColor rgb="FFFFC000"/>
      </patternFill>
    </fill>
    <fill>
      <patternFill patternType="solid">
        <fgColor theme="0" tint="-0.14999847407452621"/>
        <bgColor indexed="64"/>
      </patternFill>
    </fill>
    <fill>
      <patternFill patternType="solid">
        <fgColor rgb="FF92D050"/>
        <bgColor rgb="FF92D050"/>
      </patternFill>
    </fill>
    <fill>
      <patternFill patternType="solid">
        <fgColor rgb="FF92D050"/>
        <bgColor indexed="64"/>
      </patternFill>
    </fill>
    <fill>
      <patternFill patternType="solid">
        <fgColor rgb="FF7030A0"/>
        <bgColor rgb="FF7030A0"/>
      </patternFill>
    </fill>
    <fill>
      <patternFill patternType="solid">
        <fgColor rgb="FF00B0F0"/>
        <bgColor rgb="FF00B0F0"/>
      </patternFill>
    </fill>
    <fill>
      <patternFill patternType="solid">
        <fgColor rgb="FF00B0F0"/>
        <bgColor indexed="64"/>
      </patternFill>
    </fill>
    <fill>
      <patternFill patternType="solid">
        <fgColor rgb="FF00B050"/>
        <bgColor rgb="FF00B050"/>
      </patternFill>
    </fill>
    <fill>
      <patternFill patternType="solid">
        <fgColor rgb="FFFF0000"/>
        <bgColor indexed="64"/>
      </patternFill>
    </fill>
    <fill>
      <patternFill patternType="solid">
        <fgColor theme="0" tint="-4.9989318521683403E-2"/>
        <bgColor indexed="64"/>
      </patternFill>
    </fill>
    <fill>
      <patternFill patternType="solid">
        <fgColor rgb="FFD9D9D9"/>
        <bgColor indexed="64"/>
      </patternFill>
    </fill>
    <fill>
      <patternFill patternType="solid">
        <fgColor theme="6" tint="0.39997558519241921"/>
        <bgColor indexed="64"/>
      </patternFill>
    </fill>
  </fills>
  <borders count="1">
    <border>
      <left/>
      <right/>
      <top/>
      <bottom/>
      <diagonal/>
    </border>
  </borders>
  <cellStyleXfs count="3">
    <xf numFmtId="0" fontId="0" fillId="0" borderId="0">
      <alignment vertical="center"/>
    </xf>
    <xf numFmtId="0" fontId="4" fillId="0" borderId="0"/>
    <xf numFmtId="0" fontId="5" fillId="0" borderId="0"/>
  </cellStyleXfs>
  <cellXfs count="182">
    <xf numFmtId="0" fontId="0" fillId="0" borderId="0" xfId="0">
      <alignment vertical="center"/>
    </xf>
    <xf numFmtId="0" fontId="6" fillId="0" borderId="0" xfId="0" applyFont="1" applyAlignment="1"/>
    <xf numFmtId="0" fontId="6" fillId="0" borderId="0" xfId="0" applyFont="1" applyAlignment="1">
      <alignment horizontal="left"/>
    </xf>
    <xf numFmtId="0" fontId="6" fillId="0" borderId="0" xfId="0" applyFont="1" applyBorder="1" applyAlignment="1"/>
    <xf numFmtId="0" fontId="6" fillId="0" borderId="0" xfId="0" applyFont="1" applyFill="1" applyBorder="1" applyAlignment="1"/>
    <xf numFmtId="0" fontId="4" fillId="0" borderId="0" xfId="1" applyFont="1"/>
    <xf numFmtId="1" fontId="4" fillId="0" borderId="0" xfId="1" applyNumberFormat="1" applyFont="1"/>
    <xf numFmtId="164" fontId="4" fillId="0" borderId="0" xfId="0" applyNumberFormat="1" applyFont="1" applyAlignment="1"/>
    <xf numFmtId="0" fontId="7" fillId="0" borderId="0" xfId="0" applyFont="1" applyAlignment="1"/>
    <xf numFmtId="0" fontId="8" fillId="0" borderId="0" xfId="0" applyFont="1" applyAlignment="1">
      <alignment horizontal="left"/>
    </xf>
    <xf numFmtId="0" fontId="7" fillId="0" borderId="0" xfId="0" applyFont="1" applyBorder="1" applyAlignment="1"/>
    <xf numFmtId="0" fontId="7" fillId="0" borderId="0" xfId="0" applyFont="1" applyAlignment="1">
      <alignment horizontal="left"/>
    </xf>
    <xf numFmtId="0" fontId="4" fillId="0" borderId="0" xfId="0" applyFont="1" applyAlignment="1"/>
    <xf numFmtId="0" fontId="4" fillId="0" borderId="0" xfId="0" applyFont="1" applyAlignment="1">
      <alignment horizontal="left"/>
    </xf>
    <xf numFmtId="0" fontId="4" fillId="0" borderId="0" xfId="0" applyFont="1" applyBorder="1" applyAlignment="1"/>
    <xf numFmtId="0" fontId="7" fillId="5" borderId="0" xfId="0" applyFont="1" applyFill="1" applyAlignment="1"/>
    <xf numFmtId="0" fontId="4" fillId="2" borderId="0" xfId="0" applyFont="1" applyFill="1" applyAlignment="1"/>
    <xf numFmtId="0" fontId="7" fillId="2" borderId="0" xfId="0" applyFont="1" applyFill="1" applyAlignment="1"/>
    <xf numFmtId="164" fontId="4" fillId="5" borderId="0" xfId="0" applyNumberFormat="1" applyFont="1" applyFill="1" applyAlignment="1"/>
    <xf numFmtId="0" fontId="4" fillId="5" borderId="0" xfId="0" applyFont="1" applyFill="1" applyAlignment="1"/>
    <xf numFmtId="0" fontId="7" fillId="0" borderId="0" xfId="0" applyFont="1" applyFill="1" applyBorder="1" applyAlignment="1"/>
    <xf numFmtId="1" fontId="4" fillId="0" borderId="0" xfId="0" applyNumberFormat="1" applyFont="1" applyAlignment="1"/>
    <xf numFmtId="164" fontId="4" fillId="2" borderId="0" xfId="0" applyNumberFormat="1" applyFont="1" applyFill="1" applyAlignment="1"/>
    <xf numFmtId="0" fontId="4" fillId="0" borderId="0" xfId="0" applyFont="1" applyFill="1" applyAlignment="1"/>
    <xf numFmtId="165" fontId="4" fillId="6" borderId="0" xfId="0" applyNumberFormat="1" applyFont="1" applyFill="1" applyAlignment="1"/>
    <xf numFmtId="1" fontId="9" fillId="0" borderId="0" xfId="0" applyNumberFormat="1" applyFont="1" applyAlignment="1">
      <alignment horizontal="right"/>
    </xf>
    <xf numFmtId="3" fontId="4" fillId="0" borderId="0" xfId="0" applyNumberFormat="1" applyFont="1" applyAlignment="1"/>
    <xf numFmtId="0" fontId="9" fillId="0" borderId="0" xfId="0" applyFont="1" applyAlignment="1">
      <alignment horizontal="right"/>
    </xf>
    <xf numFmtId="0" fontId="7" fillId="0" borderId="0" xfId="0" applyFont="1" applyFill="1" applyAlignment="1"/>
    <xf numFmtId="2" fontId="4" fillId="0" borderId="0" xfId="0" applyNumberFormat="1" applyFont="1" applyAlignment="1"/>
    <xf numFmtId="1" fontId="4" fillId="0" borderId="0" xfId="0" applyNumberFormat="1" applyFont="1" applyAlignment="1">
      <alignment horizontal="right"/>
    </xf>
    <xf numFmtId="164" fontId="4" fillId="6" borderId="0" xfId="0" applyNumberFormat="1" applyFont="1" applyFill="1" applyAlignment="1"/>
    <xf numFmtId="2" fontId="7" fillId="0" borderId="0" xfId="0" applyNumberFormat="1" applyFont="1" applyFill="1" applyAlignment="1"/>
    <xf numFmtId="166" fontId="7" fillId="0" borderId="0" xfId="0" applyNumberFormat="1" applyFont="1" applyFill="1" applyAlignment="1"/>
    <xf numFmtId="164" fontId="7" fillId="0" borderId="0" xfId="0" applyNumberFormat="1" applyFont="1" applyFill="1" applyBorder="1" applyAlignment="1"/>
    <xf numFmtId="0" fontId="7" fillId="0" borderId="0" xfId="0" applyFont="1" applyBorder="1" applyAlignment="1">
      <alignment horizontal="left"/>
    </xf>
    <xf numFmtId="164" fontId="7" fillId="5" borderId="0" xfId="0" applyNumberFormat="1" applyFont="1" applyFill="1" applyBorder="1" applyAlignment="1"/>
    <xf numFmtId="0" fontId="7" fillId="5" borderId="0" xfId="0" applyFont="1" applyFill="1" applyBorder="1" applyAlignment="1"/>
    <xf numFmtId="0" fontId="4" fillId="0" borderId="0" xfId="2" applyFont="1"/>
    <xf numFmtId="0" fontId="4" fillId="0" borderId="0" xfId="0" applyFont="1" applyFill="1" applyBorder="1" applyAlignment="1"/>
    <xf numFmtId="2" fontId="4" fillId="0" borderId="0" xfId="0" applyNumberFormat="1" applyFont="1" applyFill="1" applyAlignment="1"/>
    <xf numFmtId="0" fontId="7" fillId="7" borderId="0" xfId="0" applyFont="1" applyFill="1" applyAlignment="1"/>
    <xf numFmtId="0" fontId="4" fillId="8" borderId="0" xfId="0" applyFont="1" applyFill="1" applyBorder="1" applyAlignment="1"/>
    <xf numFmtId="0" fontId="7" fillId="0" borderId="0" xfId="0" applyFont="1">
      <alignment vertical="center"/>
    </xf>
    <xf numFmtId="0" fontId="7" fillId="5" borderId="0" xfId="0" applyFont="1" applyFill="1">
      <alignment vertical="center"/>
    </xf>
    <xf numFmtId="0" fontId="7" fillId="2" borderId="0" xfId="0" applyFont="1" applyFill="1">
      <alignment vertical="center"/>
    </xf>
    <xf numFmtId="0" fontId="12" fillId="0" borderId="0" xfId="0" applyFont="1">
      <alignment vertical="center"/>
    </xf>
    <xf numFmtId="0" fontId="7" fillId="0" borderId="0" xfId="0" applyFont="1" applyAlignment="1">
      <alignment horizontal="right" vertical="center"/>
    </xf>
    <xf numFmtId="0" fontId="8" fillId="0" borderId="0" xfId="0" applyFont="1">
      <alignment vertical="center"/>
    </xf>
    <xf numFmtId="0" fontId="8" fillId="0" borderId="0" xfId="0" applyFont="1" applyAlignment="1"/>
    <xf numFmtId="0" fontId="13" fillId="0" borderId="0" xfId="0" applyFont="1" applyAlignment="1"/>
    <xf numFmtId="0" fontId="7" fillId="0" borderId="0" xfId="0" applyFont="1" applyFill="1">
      <alignment vertical="center"/>
    </xf>
    <xf numFmtId="0" fontId="8" fillId="0" borderId="0" xfId="0" applyFont="1" applyFill="1">
      <alignment vertical="center"/>
    </xf>
    <xf numFmtId="0" fontId="8" fillId="0" borderId="0" xfId="0" applyFont="1" applyAlignment="1">
      <alignment horizontal="right" vertical="center" wrapText="1"/>
    </xf>
    <xf numFmtId="0" fontId="7" fillId="0" borderId="0" xfId="0" applyFont="1" applyAlignment="1">
      <alignment vertical="center" wrapText="1"/>
    </xf>
    <xf numFmtId="0" fontId="12" fillId="0" borderId="0" xfId="0" applyFont="1" applyAlignment="1">
      <alignment horizontal="right" vertical="center"/>
    </xf>
    <xf numFmtId="0" fontId="7" fillId="3" borderId="0" xfId="0" applyFont="1" applyFill="1">
      <alignment vertical="center"/>
    </xf>
    <xf numFmtId="0" fontId="14" fillId="0" borderId="0" xfId="0" applyFont="1" applyAlignment="1">
      <alignment vertical="center"/>
    </xf>
    <xf numFmtId="0" fontId="15" fillId="12" borderId="0" xfId="0" applyFont="1" applyFill="1" applyAlignment="1"/>
    <xf numFmtId="0" fontId="16" fillId="12" borderId="0" xfId="0" applyFont="1" applyFill="1" applyAlignment="1"/>
    <xf numFmtId="0" fontId="14" fillId="0" borderId="0" xfId="0" applyFont="1" applyAlignment="1"/>
    <xf numFmtId="0" fontId="9" fillId="0" borderId="0" xfId="0" applyFont="1" applyAlignment="1"/>
    <xf numFmtId="0" fontId="17" fillId="0" borderId="0" xfId="0" applyFont="1" applyAlignment="1"/>
    <xf numFmtId="0" fontId="9" fillId="13" borderId="0" xfId="0" applyFont="1" applyFill="1" applyBorder="1" applyAlignment="1"/>
    <xf numFmtId="0" fontId="9" fillId="8" borderId="0" xfId="0" applyFont="1" applyFill="1" applyBorder="1" applyAlignment="1"/>
    <xf numFmtId="0" fontId="9" fillId="15" borderId="0" xfId="0" applyFont="1" applyFill="1" applyBorder="1" applyAlignment="1"/>
    <xf numFmtId="0" fontId="9" fillId="16" borderId="0" xfId="0" applyFont="1" applyFill="1" applyBorder="1" applyAlignment="1"/>
    <xf numFmtId="0" fontId="7" fillId="14" borderId="0" xfId="0" applyFont="1" applyFill="1">
      <alignment vertical="center"/>
    </xf>
    <xf numFmtId="0" fontId="7" fillId="7" borderId="0" xfId="0" applyFont="1" applyFill="1">
      <alignment vertical="center"/>
    </xf>
    <xf numFmtId="0" fontId="7" fillId="17" borderId="0" xfId="0" applyFont="1" applyFill="1">
      <alignment vertical="center"/>
    </xf>
    <xf numFmtId="0" fontId="9" fillId="18" borderId="0" xfId="0" applyFont="1" applyFill="1" applyBorder="1" applyAlignment="1"/>
    <xf numFmtId="0" fontId="18" fillId="0" borderId="0" xfId="0" applyFont="1" applyAlignment="1"/>
    <xf numFmtId="0" fontId="7" fillId="4" borderId="0" xfId="0" applyFont="1" applyFill="1">
      <alignment vertical="center"/>
    </xf>
    <xf numFmtId="0" fontId="7" fillId="4" borderId="0" xfId="0" applyFont="1" applyFill="1" applyAlignment="1">
      <alignment vertical="center" wrapText="1"/>
    </xf>
    <xf numFmtId="0" fontId="7" fillId="8" borderId="0" xfId="0" applyFont="1" applyFill="1" applyBorder="1" applyAlignment="1"/>
    <xf numFmtId="0" fontId="19" fillId="18" borderId="0" xfId="0" applyFont="1" applyFill="1" applyBorder="1" applyAlignment="1">
      <alignment horizontal="center" vertical="center"/>
    </xf>
    <xf numFmtId="0" fontId="0" fillId="8" borderId="0" xfId="0" applyFont="1" applyFill="1" applyBorder="1" applyAlignment="1">
      <alignment horizontal="center" vertical="center" wrapText="1"/>
    </xf>
    <xf numFmtId="0" fontId="20" fillId="0" borderId="0" xfId="0" applyFont="1" applyAlignment="1">
      <alignment horizontal="left"/>
    </xf>
    <xf numFmtId="0" fontId="21" fillId="0" borderId="0" xfId="0" applyFont="1" applyFill="1" applyAlignment="1">
      <alignment horizontal="left"/>
    </xf>
    <xf numFmtId="0" fontId="0" fillId="0" borderId="0" xfId="0" applyFill="1" applyAlignment="1"/>
    <xf numFmtId="0" fontId="0" fillId="0" borderId="0" xfId="0" applyFill="1" applyAlignment="1">
      <alignment horizontal="right"/>
    </xf>
    <xf numFmtId="0" fontId="0" fillId="0" borderId="0" xfId="0" applyAlignment="1">
      <alignment horizontal="right"/>
    </xf>
    <xf numFmtId="0" fontId="0" fillId="0" borderId="0" xfId="0" applyAlignment="1"/>
    <xf numFmtId="0" fontId="0" fillId="3" borderId="0" xfId="0" applyFill="1" applyAlignment="1"/>
    <xf numFmtId="0" fontId="21" fillId="0" borderId="0" xfId="0" applyFont="1" applyFill="1" applyAlignment="1"/>
    <xf numFmtId="0" fontId="0" fillId="0" borderId="0" xfId="0" applyAlignment="1">
      <alignment horizontal="center" vertical="center" wrapText="1"/>
    </xf>
    <xf numFmtId="0" fontId="23" fillId="0" borderId="0" xfId="0" applyFont="1">
      <alignment vertical="center"/>
    </xf>
    <xf numFmtId="0" fontId="24" fillId="0" borderId="0" xfId="0" applyFont="1" applyAlignment="1"/>
    <xf numFmtId="0" fontId="25" fillId="0" borderId="0" xfId="0" applyFont="1" applyAlignment="1">
      <alignment horizontal="center" vertical="center" wrapText="1"/>
    </xf>
    <xf numFmtId="0" fontId="0" fillId="8" borderId="0" xfId="0" applyFont="1" applyFill="1" applyBorder="1" applyAlignment="1"/>
    <xf numFmtId="0" fontId="8" fillId="0" borderId="0" xfId="0" applyFont="1" applyFill="1" applyAlignment="1"/>
    <xf numFmtId="0" fontId="9" fillId="0" borderId="0" xfId="0" applyFont="1" applyFill="1" applyAlignment="1"/>
    <xf numFmtId="0" fontId="13" fillId="0" borderId="0" xfId="0" applyFont="1" applyFill="1" applyAlignment="1"/>
    <xf numFmtId="0" fontId="9" fillId="3" borderId="0" xfId="0" applyFont="1" applyFill="1" applyBorder="1" applyAlignment="1"/>
    <xf numFmtId="0" fontId="26" fillId="0" borderId="0" xfId="0" applyFont="1" applyAlignment="1"/>
    <xf numFmtId="0" fontId="7" fillId="0" borderId="0" xfId="0" applyFont="1" applyAlignment="1">
      <alignment vertical="center"/>
    </xf>
    <xf numFmtId="0" fontId="29" fillId="0" borderId="0" xfId="0" applyFont="1">
      <alignment vertical="center"/>
    </xf>
    <xf numFmtId="0" fontId="30" fillId="0" borderId="0" xfId="0" applyFont="1" applyFill="1" applyBorder="1" applyAlignment="1">
      <alignment horizontal="left" vertical="center" wrapText="1"/>
    </xf>
    <xf numFmtId="0" fontId="30" fillId="0" borderId="0" xfId="0" applyFont="1" applyFill="1" applyBorder="1" applyAlignment="1">
      <alignment horizontal="left" vertical="center"/>
    </xf>
    <xf numFmtId="0" fontId="31" fillId="0" borderId="0" xfId="0" applyFont="1">
      <alignment vertical="center"/>
    </xf>
    <xf numFmtId="0" fontId="27" fillId="0" borderId="0" xfId="0" applyFont="1" applyAlignment="1">
      <alignment vertical="center"/>
    </xf>
    <xf numFmtId="0" fontId="30" fillId="0" borderId="0"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27" fillId="0" borderId="0" xfId="0" applyFont="1" applyAlignment="1"/>
    <xf numFmtId="0" fontId="27" fillId="0" borderId="0" xfId="0" applyFont="1">
      <alignment vertical="center"/>
    </xf>
    <xf numFmtId="0" fontId="38" fillId="0" borderId="0" xfId="0" applyFont="1" applyAlignment="1"/>
    <xf numFmtId="0" fontId="37" fillId="0" borderId="0" xfId="0" applyFont="1" applyAlignment="1"/>
    <xf numFmtId="0" fontId="27" fillId="0" borderId="0" xfId="0" applyFont="1" applyAlignment="1">
      <alignment vertical="center" wrapText="1"/>
    </xf>
    <xf numFmtId="0" fontId="38" fillId="0" borderId="0" xfId="0" applyFont="1" applyAlignment="1">
      <alignment horizontal="center" vertical="center" wrapText="1"/>
    </xf>
    <xf numFmtId="0" fontId="39" fillId="0" borderId="0" xfId="0" applyFont="1" applyAlignment="1">
      <alignment horizontal="center" vertical="center" wrapText="1"/>
    </xf>
    <xf numFmtId="0" fontId="32" fillId="0" borderId="0" xfId="0" applyFont="1">
      <alignment vertical="center"/>
    </xf>
    <xf numFmtId="0" fontId="40" fillId="9" borderId="0" xfId="0" applyFont="1" applyFill="1" applyBorder="1" applyAlignment="1"/>
    <xf numFmtId="0" fontId="34" fillId="10" borderId="0" xfId="0" applyFont="1" applyFill="1" applyBorder="1" applyAlignment="1"/>
    <xf numFmtId="0" fontId="34" fillId="11" borderId="0" xfId="0" applyFont="1" applyFill="1" applyBorder="1" applyAlignment="1"/>
    <xf numFmtId="0" fontId="27" fillId="10" borderId="0" xfId="0" applyFont="1" applyFill="1" applyBorder="1" applyAlignment="1"/>
    <xf numFmtId="0" fontId="27" fillId="11" borderId="0" xfId="0" applyFont="1" applyFill="1" applyBorder="1" applyAlignment="1"/>
    <xf numFmtId="0" fontId="41" fillId="19" borderId="0" xfId="0" applyFont="1" applyFill="1" applyAlignment="1"/>
    <xf numFmtId="0" fontId="15" fillId="20" borderId="0" xfId="0" applyFont="1" applyFill="1" applyAlignment="1"/>
    <xf numFmtId="0" fontId="42" fillId="0" borderId="0" xfId="0" applyFont="1">
      <alignment vertical="center"/>
    </xf>
    <xf numFmtId="0" fontId="43" fillId="0" borderId="0" xfId="0" applyFont="1">
      <alignment vertical="center"/>
    </xf>
    <xf numFmtId="0" fontId="17" fillId="0" borderId="0" xfId="0" applyFont="1" applyAlignment="1">
      <alignment vertical="center"/>
    </xf>
    <xf numFmtId="0" fontId="42" fillId="0" borderId="0" xfId="0" applyFont="1" applyAlignment="1"/>
    <xf numFmtId="0" fontId="44" fillId="21" borderId="0" xfId="0" applyFont="1" applyFill="1">
      <alignment vertical="center"/>
    </xf>
    <xf numFmtId="0" fontId="46" fillId="0" borderId="0" xfId="0" applyFont="1" applyAlignment="1">
      <alignment vertical="center"/>
    </xf>
    <xf numFmtId="0" fontId="45" fillId="0" borderId="0" xfId="0" applyFont="1" applyAlignment="1">
      <alignment vertical="center"/>
    </xf>
    <xf numFmtId="0" fontId="36" fillId="0" borderId="0" xfId="0" applyFont="1" applyFill="1" applyAlignment="1">
      <alignment horizontal="center"/>
    </xf>
    <xf numFmtId="0" fontId="6" fillId="0" borderId="0" xfId="0" applyFont="1" applyFill="1" applyAlignment="1">
      <alignment horizontal="center"/>
    </xf>
    <xf numFmtId="0" fontId="49" fillId="0" borderId="0" xfId="0" applyFont="1" applyFill="1" applyBorder="1" applyAlignment="1">
      <alignment horizontal="center" vertical="center"/>
    </xf>
    <xf numFmtId="0" fontId="7"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6" fillId="0" borderId="0" xfId="0" applyFont="1" applyAlignment="1">
      <alignment wrapText="1"/>
    </xf>
    <xf numFmtId="0" fontId="52" fillId="0" borderId="0" xfId="0" applyFont="1" applyAlignment="1"/>
    <xf numFmtId="0" fontId="53" fillId="0" borderId="0" xfId="0" applyFont="1" applyAlignment="1"/>
    <xf numFmtId="0" fontId="54" fillId="0" borderId="0" xfId="0" applyFont="1" applyAlignment="1">
      <alignment wrapText="1"/>
    </xf>
    <xf numFmtId="0" fontId="48" fillId="0" borderId="0" xfId="0" applyFont="1" applyAlignment="1">
      <alignment vertical="center" wrapText="1"/>
    </xf>
    <xf numFmtId="0" fontId="7" fillId="0" borderId="0" xfId="0" applyFont="1" applyAlignment="1">
      <alignment horizontal="left" vertical="center" wrapText="1"/>
    </xf>
    <xf numFmtId="0" fontId="27" fillId="0" borderId="0" xfId="0" applyFont="1" applyAlignment="1">
      <alignment vertical="center" wrapText="1"/>
    </xf>
    <xf numFmtId="0" fontId="7" fillId="0" borderId="0" xfId="0" applyFont="1" applyAlignment="1">
      <alignment wrapText="1"/>
    </xf>
    <xf numFmtId="0" fontId="36" fillId="19" borderId="0" xfId="0" applyFont="1" applyFill="1" applyAlignment="1">
      <alignment horizontal="center"/>
    </xf>
    <xf numFmtId="0" fontId="0" fillId="19" borderId="0" xfId="0" applyFill="1" applyAlignment="1"/>
    <xf numFmtId="0" fontId="26" fillId="22" borderId="0" xfId="0" applyFont="1" applyFill="1" applyAlignment="1"/>
    <xf numFmtId="0" fontId="48" fillId="22" borderId="0" xfId="0" applyFont="1" applyFill="1">
      <alignment vertical="center"/>
    </xf>
    <xf numFmtId="0" fontId="42" fillId="22" borderId="0" xfId="0" applyFont="1" applyFill="1" applyAlignment="1">
      <alignment horizontal="left" vertical="center"/>
    </xf>
    <xf numFmtId="0" fontId="7" fillId="22" borderId="0" xfId="0" applyFont="1" applyFill="1" applyAlignment="1">
      <alignment vertical="center" wrapText="1"/>
    </xf>
    <xf numFmtId="0" fontId="32" fillId="22" borderId="0" xfId="0" applyFont="1" applyFill="1" applyAlignment="1">
      <alignment horizontal="left" vertical="center"/>
    </xf>
    <xf numFmtId="0" fontId="33" fillId="22" borderId="0" xfId="0" applyFont="1" applyFill="1" applyAlignment="1">
      <alignment vertical="center"/>
    </xf>
    <xf numFmtId="0" fontId="28" fillId="22" borderId="0" xfId="0" applyFont="1" applyFill="1" applyAlignment="1">
      <alignment vertical="center"/>
    </xf>
    <xf numFmtId="0" fontId="27" fillId="22" borderId="0" xfId="0" applyFont="1" applyFill="1" applyAlignment="1">
      <alignment vertical="center"/>
    </xf>
    <xf numFmtId="0" fontId="32" fillId="22" borderId="0" xfId="0" applyFont="1" applyFill="1" applyAlignment="1">
      <alignment vertical="center"/>
    </xf>
    <xf numFmtId="0" fontId="27" fillId="22" borderId="0" xfId="0" applyFont="1" applyFill="1" applyAlignment="1">
      <alignment horizontal="left" vertical="center"/>
    </xf>
    <xf numFmtId="0" fontId="27" fillId="22" borderId="0" xfId="0" applyFont="1" applyFill="1" applyAlignment="1">
      <alignment horizontal="left" vertical="center" wrapText="1"/>
    </xf>
    <xf numFmtId="0" fontId="47" fillId="22" borderId="0" xfId="0" applyFont="1" applyFill="1" applyAlignment="1">
      <alignment horizontal="justify" vertical="center"/>
    </xf>
    <xf numFmtId="0" fontId="48" fillId="22" borderId="0" xfId="0" applyFont="1" applyFill="1" applyAlignment="1">
      <alignment horizontal="left" vertical="center"/>
    </xf>
    <xf numFmtId="0" fontId="7" fillId="22" borderId="0" xfId="0" applyFont="1" applyFill="1" applyAlignment="1">
      <alignment horizontal="left" vertical="center" wrapText="1"/>
    </xf>
    <xf numFmtId="0" fontId="19" fillId="22" borderId="0" xfId="0" applyFont="1" applyFill="1" applyAlignment="1">
      <alignment horizontal="left" vertical="center" wrapText="1"/>
    </xf>
    <xf numFmtId="0" fontId="7" fillId="22" borderId="0" xfId="0" applyFont="1" applyFill="1" applyAlignment="1">
      <alignment horizontal="left" vertical="center"/>
    </xf>
    <xf numFmtId="0" fontId="57" fillId="22" borderId="0" xfId="0" applyFont="1" applyFill="1" applyAlignment="1">
      <alignment horizontal="justify" vertical="center"/>
    </xf>
    <xf numFmtId="0" fontId="42" fillId="22" borderId="0" xfId="0" applyFont="1" applyFill="1">
      <alignment vertical="center"/>
    </xf>
    <xf numFmtId="0" fontId="7" fillId="22" borderId="0" xfId="0" applyFont="1" applyFill="1" applyAlignment="1">
      <alignment vertical="center"/>
    </xf>
    <xf numFmtId="0" fontId="1" fillId="22" borderId="0" xfId="0" applyFont="1" applyFill="1" applyAlignment="1"/>
    <xf numFmtId="0" fontId="28" fillId="22" borderId="0" xfId="0" applyFont="1" applyFill="1" applyAlignment="1">
      <alignment horizontal="left" vertical="center"/>
    </xf>
    <xf numFmtId="0" fontId="7" fillId="22" borderId="0" xfId="0" applyFont="1" applyFill="1" applyAlignment="1">
      <alignment horizontal="left"/>
    </xf>
    <xf numFmtId="0" fontId="7" fillId="22" borderId="0" xfId="0" applyFont="1" applyFill="1" applyAlignment="1"/>
    <xf numFmtId="0" fontId="7" fillId="22" borderId="0" xfId="0" applyFont="1" applyFill="1">
      <alignment vertical="center"/>
    </xf>
    <xf numFmtId="0" fontId="43" fillId="0" borderId="0" xfId="0" applyFont="1" applyAlignment="1">
      <alignment horizontal="center" vertical="center"/>
    </xf>
    <xf numFmtId="10" fontId="42" fillId="0" borderId="0" xfId="0" applyNumberFormat="1" applyFont="1" applyAlignment="1">
      <alignment horizontal="center" vertical="center"/>
    </xf>
    <xf numFmtId="0" fontId="61" fillId="0" borderId="0" xfId="0" applyFont="1" applyAlignment="1"/>
    <xf numFmtId="0" fontId="62" fillId="0" borderId="0" xfId="0" applyFont="1" applyAlignment="1"/>
    <xf numFmtId="0" fontId="48" fillId="18" borderId="0" xfId="0" applyFont="1" applyFill="1" applyBorder="1" applyAlignment="1"/>
    <xf numFmtId="0" fontId="48" fillId="8" borderId="0" xfId="0" applyFont="1" applyFill="1" applyBorder="1" applyAlignment="1"/>
    <xf numFmtId="0" fontId="27" fillId="0" borderId="0" xfId="0" applyFont="1" applyFill="1" applyAlignment="1">
      <alignment horizontal="left" vertical="center"/>
    </xf>
    <xf numFmtId="0" fontId="48" fillId="0" borderId="0" xfId="0" applyFont="1" applyAlignment="1">
      <alignment horizontal="left" vertical="center"/>
    </xf>
    <xf numFmtId="0" fontId="63" fillId="0" borderId="0" xfId="0" applyFont="1" applyAlignment="1"/>
    <xf numFmtId="0" fontId="64" fillId="0" borderId="0" xfId="0" applyFont="1" applyAlignment="1"/>
    <xf numFmtId="0" fontId="36" fillId="0" borderId="0" xfId="0" applyFont="1" applyFill="1" applyBorder="1" applyAlignment="1">
      <alignment horizontal="left" vertical="center"/>
    </xf>
    <xf numFmtId="0" fontId="30" fillId="0" borderId="0" xfId="0" applyFont="1" applyFill="1" applyBorder="1" applyAlignment="1">
      <alignment horizontal="left" vertical="center" wrapText="1"/>
    </xf>
    <xf numFmtId="0" fontId="37" fillId="9" borderId="0" xfId="0" applyFont="1" applyFill="1" applyBorder="1" applyAlignment="1">
      <alignment horizontal="center" vertical="center" wrapText="1"/>
    </xf>
    <xf numFmtId="0" fontId="31" fillId="0" borderId="0" xfId="0" applyFont="1" applyBorder="1" applyAlignment="1"/>
    <xf numFmtId="0" fontId="6" fillId="0" borderId="0" xfId="0" applyFont="1" applyAlignment="1">
      <alignment horizontal="center"/>
    </xf>
    <xf numFmtId="2" fontId="6" fillId="0" borderId="0" xfId="0" applyNumberFormat="1" applyFont="1" applyAlignment="1">
      <alignment horizontal="center"/>
    </xf>
    <xf numFmtId="0" fontId="4" fillId="0" borderId="0" xfId="1" applyAlignment="1">
      <alignment vertical="center"/>
    </xf>
    <xf numFmtId="0" fontId="49" fillId="0" borderId="0" xfId="1" applyFont="1" applyFill="1" applyBorder="1" applyAlignment="1">
      <alignment horizontal="center" vertical="center"/>
    </xf>
  </cellXfs>
  <cellStyles count="3">
    <cellStyle name="Normalny" xfId="0" builtinId="0"/>
    <cellStyle name="Normalny 2" xfId="1"/>
    <cellStyle name="Normalny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reativecommons.org/licenses/by-nc/4.0/"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34</xdr:row>
      <xdr:rowOff>0</xdr:rowOff>
    </xdr:from>
    <xdr:to>
      <xdr:col>1</xdr:col>
      <xdr:colOff>1117600</xdr:colOff>
      <xdr:row>34</xdr:row>
      <xdr:rowOff>393700</xdr:rowOff>
    </xdr:to>
    <xdr:pic>
      <xdr:nvPicPr>
        <xdr:cNvPr id="3" name="Picture 2" descr="Creative Commons License">
          <a:hlinkClick xmlns:r="http://schemas.openxmlformats.org/officeDocument/2006/relationships" r:id="rId1"/>
          <a:extLst>
            <a:ext uri="{FF2B5EF4-FFF2-40B4-BE49-F238E27FC236}">
              <a16:creationId xmlns:a16="http://schemas.microsoft.com/office/drawing/2014/main" xmlns="" id="{9F2CA84A-D486-DE44-BA1E-AEB4DE70747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3100" y="7048500"/>
          <a:ext cx="1117600" cy="393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showGridLines="0" tabSelected="1" workbookViewId="0">
      <selection activeCell="A4" sqref="A4:XFD4"/>
    </sheetView>
  </sheetViews>
  <sheetFormatPr defaultColWidth="8.81640625" defaultRowHeight="12.5" x14ac:dyDescent="0.25"/>
  <cols>
    <col min="1" max="1" width="8.1796875" customWidth="1"/>
    <col min="2" max="2" width="93.453125" customWidth="1"/>
  </cols>
  <sheetData>
    <row r="1" spans="1:19" ht="14.5" x14ac:dyDescent="0.35">
      <c r="B1" s="138" t="s">
        <v>266</v>
      </c>
    </row>
    <row r="2" spans="1:19" ht="14.5" x14ac:dyDescent="0.35">
      <c r="B2" s="125"/>
    </row>
    <row r="3" spans="1:19" ht="14.5" x14ac:dyDescent="0.35">
      <c r="B3" s="126" t="s">
        <v>250</v>
      </c>
    </row>
    <row r="4" spans="1:19" s="180" customFormat="1" ht="14.5" x14ac:dyDescent="0.25">
      <c r="B4" s="181" t="s">
        <v>305</v>
      </c>
    </row>
    <row r="5" spans="1:19" ht="14.5" x14ac:dyDescent="0.25">
      <c r="B5" s="127" t="s">
        <v>251</v>
      </c>
    </row>
    <row r="6" spans="1:19" ht="14.5" x14ac:dyDescent="0.25">
      <c r="B6" s="127"/>
    </row>
    <row r="7" spans="1:19" x14ac:dyDescent="0.25">
      <c r="A7" s="96"/>
    </row>
    <row r="8" spans="1:19" ht="15.5" x14ac:dyDescent="0.25">
      <c r="B8" s="174" t="s">
        <v>252</v>
      </c>
      <c r="C8" s="174"/>
      <c r="D8" s="174"/>
      <c r="E8" s="174"/>
      <c r="F8" s="174"/>
      <c r="O8" s="175"/>
      <c r="P8" s="175"/>
      <c r="Q8" s="175"/>
      <c r="R8" s="175"/>
      <c r="S8" s="175"/>
    </row>
    <row r="9" spans="1:19" ht="15.5" x14ac:dyDescent="0.25">
      <c r="B9" s="129" t="s">
        <v>256</v>
      </c>
      <c r="C9" s="102"/>
      <c r="D9" s="102"/>
      <c r="E9" s="102"/>
      <c r="F9" s="102"/>
      <c r="O9" s="175"/>
      <c r="P9" s="175"/>
      <c r="Q9" s="175"/>
      <c r="R9" s="175"/>
      <c r="S9" s="175"/>
    </row>
    <row r="10" spans="1:19" ht="15.5" x14ac:dyDescent="0.25">
      <c r="B10" s="129" t="s">
        <v>257</v>
      </c>
      <c r="C10" s="102"/>
      <c r="D10" s="102"/>
      <c r="E10" s="102"/>
      <c r="F10" s="102"/>
      <c r="O10" s="97"/>
      <c r="P10" s="97"/>
      <c r="Q10" s="97"/>
      <c r="R10" s="97"/>
      <c r="S10" s="97"/>
    </row>
    <row r="11" spans="1:19" ht="15.5" x14ac:dyDescent="0.35">
      <c r="B11" s="11" t="s">
        <v>258</v>
      </c>
      <c r="C11" s="102"/>
      <c r="D11" s="102"/>
      <c r="E11" s="102"/>
      <c r="F11" s="102"/>
      <c r="O11" s="175"/>
      <c r="P11" s="175"/>
      <c r="Q11" s="175"/>
      <c r="R11" s="175"/>
      <c r="S11" s="175"/>
    </row>
    <row r="12" spans="1:19" ht="15.5" x14ac:dyDescent="0.25">
      <c r="B12" s="129" t="s">
        <v>259</v>
      </c>
      <c r="C12" s="100"/>
      <c r="D12" s="100"/>
      <c r="E12" s="100"/>
      <c r="F12" s="100"/>
      <c r="O12" s="175"/>
      <c r="P12" s="175"/>
      <c r="Q12" s="175"/>
      <c r="R12" s="175"/>
      <c r="S12" s="175"/>
    </row>
    <row r="13" spans="1:19" ht="15.5" x14ac:dyDescent="0.25">
      <c r="B13" s="129" t="s">
        <v>260</v>
      </c>
      <c r="C13" s="100"/>
      <c r="D13" s="100"/>
      <c r="E13" s="100"/>
      <c r="F13" s="100"/>
      <c r="O13" s="101"/>
      <c r="P13" s="101"/>
      <c r="Q13" s="101"/>
      <c r="R13" s="101"/>
      <c r="S13" s="101"/>
    </row>
    <row r="14" spans="1:19" ht="15.5" x14ac:dyDescent="0.35">
      <c r="B14" s="11" t="s">
        <v>261</v>
      </c>
      <c r="C14" s="100"/>
      <c r="D14" s="100"/>
      <c r="E14" s="100"/>
      <c r="F14" s="100"/>
      <c r="O14" s="101"/>
      <c r="P14" s="101"/>
      <c r="Q14" s="101"/>
      <c r="R14" s="101"/>
      <c r="S14" s="101"/>
    </row>
    <row r="15" spans="1:19" ht="15.5" x14ac:dyDescent="0.25">
      <c r="B15" s="129" t="s">
        <v>262</v>
      </c>
      <c r="C15" s="100"/>
      <c r="D15" s="100"/>
      <c r="E15" s="100"/>
      <c r="F15" s="100"/>
      <c r="O15" s="101"/>
      <c r="P15" s="101"/>
      <c r="Q15" s="101"/>
      <c r="R15" s="101"/>
      <c r="S15" s="101"/>
    </row>
    <row r="16" spans="1:19" ht="15.5" x14ac:dyDescent="0.25">
      <c r="B16" s="129" t="s">
        <v>263</v>
      </c>
      <c r="C16" s="102"/>
      <c r="D16" s="102"/>
      <c r="E16" s="102"/>
      <c r="F16" s="102"/>
      <c r="O16" s="99"/>
      <c r="P16" s="99"/>
      <c r="Q16" s="99"/>
      <c r="R16" s="99"/>
      <c r="S16" s="99"/>
    </row>
    <row r="17" spans="2:19" ht="15.5" x14ac:dyDescent="0.25">
      <c r="B17" s="129"/>
      <c r="C17" s="102"/>
      <c r="D17" s="102"/>
      <c r="E17" s="102"/>
      <c r="F17" s="102"/>
      <c r="O17" s="99"/>
      <c r="P17" s="99"/>
      <c r="Q17" s="99"/>
      <c r="R17" s="99"/>
      <c r="S17" s="99"/>
    </row>
    <row r="18" spans="2:19" ht="15.5" x14ac:dyDescent="0.25">
      <c r="B18" s="127" t="s">
        <v>253</v>
      </c>
      <c r="C18" s="102"/>
      <c r="D18" s="102"/>
      <c r="E18" s="102"/>
      <c r="F18" s="102"/>
      <c r="O18" s="99"/>
      <c r="P18" s="99"/>
      <c r="Q18" s="99"/>
      <c r="R18" s="99"/>
      <c r="S18" s="99"/>
    </row>
    <row r="19" spans="2:19" ht="15.5" x14ac:dyDescent="0.25">
      <c r="B19" s="129"/>
      <c r="C19" s="102"/>
      <c r="D19" s="102"/>
      <c r="E19" s="102"/>
      <c r="F19" s="102"/>
      <c r="O19" s="99"/>
      <c r="P19" s="99"/>
      <c r="Q19" s="99"/>
      <c r="R19" s="99"/>
      <c r="S19" s="99"/>
    </row>
    <row r="20" spans="2:19" ht="15.5" x14ac:dyDescent="0.25">
      <c r="B20" s="129"/>
      <c r="C20" s="102"/>
      <c r="D20" s="102"/>
      <c r="E20" s="102"/>
      <c r="F20" s="102"/>
      <c r="O20" s="99"/>
      <c r="P20" s="99"/>
      <c r="Q20" s="99"/>
      <c r="R20" s="99"/>
      <c r="S20" s="99"/>
    </row>
    <row r="21" spans="2:19" ht="43.5" x14ac:dyDescent="0.25">
      <c r="B21" s="128" t="s">
        <v>255</v>
      </c>
      <c r="C21" s="102"/>
      <c r="D21" s="102"/>
      <c r="E21" s="102"/>
      <c r="F21" s="102"/>
      <c r="O21" s="99"/>
      <c r="P21" s="99"/>
      <c r="Q21" s="99"/>
      <c r="R21" s="99"/>
      <c r="S21" s="99"/>
    </row>
    <row r="22" spans="2:19" ht="29" x14ac:dyDescent="0.35">
      <c r="B22" s="130" t="s">
        <v>264</v>
      </c>
      <c r="C22" s="100"/>
      <c r="D22" s="100"/>
      <c r="E22" s="100"/>
      <c r="F22" s="100"/>
      <c r="O22" s="98"/>
      <c r="P22" s="99"/>
      <c r="Q22" s="99"/>
      <c r="R22" s="99"/>
      <c r="S22" s="99"/>
    </row>
    <row r="23" spans="2:19" ht="16" customHeight="1" x14ac:dyDescent="0.35">
      <c r="B23" s="8" t="s">
        <v>265</v>
      </c>
      <c r="C23" s="103"/>
      <c r="D23" s="103"/>
      <c r="E23" s="103"/>
      <c r="F23" s="103"/>
      <c r="O23" s="98"/>
      <c r="P23" s="99"/>
      <c r="Q23" s="99"/>
      <c r="R23" s="99"/>
      <c r="S23" s="99"/>
    </row>
    <row r="24" spans="2:19" ht="17" customHeight="1" x14ac:dyDescent="0.35">
      <c r="B24" s="12" t="s">
        <v>254</v>
      </c>
      <c r="C24" s="103"/>
      <c r="D24" s="103"/>
      <c r="E24" s="103"/>
      <c r="F24" s="103"/>
      <c r="O24" s="175"/>
      <c r="P24" s="175"/>
      <c r="Q24" s="175"/>
      <c r="R24" s="175"/>
      <c r="S24" s="175"/>
    </row>
    <row r="25" spans="2:19" ht="14.5" x14ac:dyDescent="0.35">
      <c r="B25" s="8"/>
      <c r="C25" s="103"/>
      <c r="D25" s="103"/>
      <c r="E25" s="103"/>
      <c r="F25" s="103"/>
    </row>
    <row r="26" spans="2:19" ht="14.5" x14ac:dyDescent="0.35">
      <c r="B26" s="131" t="s">
        <v>267</v>
      </c>
      <c r="C26" s="103"/>
      <c r="D26" s="103"/>
      <c r="E26" s="103"/>
      <c r="F26" s="103"/>
    </row>
    <row r="27" spans="2:19" ht="14.5" x14ac:dyDescent="0.35">
      <c r="B27" s="103" t="s">
        <v>43</v>
      </c>
      <c r="C27" s="103"/>
      <c r="D27" s="103"/>
      <c r="E27" s="103"/>
      <c r="F27" s="103"/>
    </row>
    <row r="28" spans="2:19" ht="14.5" x14ac:dyDescent="0.35">
      <c r="B28" s="103" t="s">
        <v>161</v>
      </c>
      <c r="C28" s="103"/>
      <c r="D28" s="103"/>
      <c r="E28" s="103"/>
      <c r="F28" s="103"/>
    </row>
    <row r="29" spans="2:19" ht="14.5" x14ac:dyDescent="0.35">
      <c r="B29" s="103" t="s">
        <v>158</v>
      </c>
      <c r="C29" s="103"/>
      <c r="D29" s="103"/>
      <c r="E29" s="103"/>
      <c r="F29" s="103"/>
    </row>
    <row r="30" spans="2:19" ht="14.5" x14ac:dyDescent="0.35">
      <c r="B30" s="103" t="s">
        <v>231</v>
      </c>
      <c r="C30" s="103"/>
      <c r="D30" s="103"/>
      <c r="E30" s="103"/>
      <c r="F30" s="103"/>
    </row>
    <row r="31" spans="2:19" ht="14.5" x14ac:dyDescent="0.35">
      <c r="B31" s="103" t="s">
        <v>155</v>
      </c>
    </row>
    <row r="32" spans="2:19" ht="14.5" x14ac:dyDescent="0.35">
      <c r="B32" s="103" t="s">
        <v>152</v>
      </c>
    </row>
    <row r="35" spans="2:2" ht="36" customHeight="1" x14ac:dyDescent="0.5">
      <c r="B35" s="132"/>
    </row>
    <row r="36" spans="2:2" ht="37.5" x14ac:dyDescent="0.25">
      <c r="B36" s="133" t="s">
        <v>268</v>
      </c>
    </row>
    <row r="37" spans="2:2" x14ac:dyDescent="0.25">
      <c r="B37" s="139"/>
    </row>
  </sheetData>
  <mergeCells count="6">
    <mergeCell ref="B8:F8"/>
    <mergeCell ref="O24:S24"/>
    <mergeCell ref="O9:S9"/>
    <mergeCell ref="O11:S11"/>
    <mergeCell ref="O8:S8"/>
    <mergeCell ref="O12:S1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
  <sheetViews>
    <sheetView workbookViewId="0">
      <selection activeCell="C13" sqref="C13"/>
    </sheetView>
  </sheetViews>
  <sheetFormatPr defaultColWidth="8.81640625" defaultRowHeight="14.5" x14ac:dyDescent="0.25"/>
  <cols>
    <col min="1" max="1" width="11.1796875" style="43" customWidth="1"/>
    <col min="2" max="2" width="24.453125" style="43" customWidth="1"/>
    <col min="3" max="3" width="16.453125" style="43" customWidth="1"/>
    <col min="4" max="4" width="17.81640625" style="43" customWidth="1"/>
    <col min="5" max="5" width="14.1796875" style="43" customWidth="1"/>
    <col min="6" max="6" width="19" style="43" customWidth="1"/>
    <col min="7" max="7" width="13.453125" style="43" customWidth="1"/>
    <col min="8" max="9" width="8.81640625" style="43"/>
    <col min="10" max="10" width="13.453125" style="43" customWidth="1"/>
    <col min="11" max="11" width="9.1796875" style="72" customWidth="1"/>
    <col min="12" max="16384" width="8.81640625" style="43"/>
  </cols>
  <sheetData>
    <row r="1" spans="1:30" ht="37.5" x14ac:dyDescent="0.35">
      <c r="A1" s="176" t="s">
        <v>43</v>
      </c>
      <c r="B1" s="177"/>
      <c r="C1" s="104"/>
      <c r="D1" s="104"/>
      <c r="E1" s="104"/>
      <c r="F1" s="104"/>
      <c r="G1" s="104"/>
      <c r="H1" s="104"/>
      <c r="I1" s="104"/>
      <c r="J1" s="104"/>
      <c r="L1" s="75" t="s">
        <v>44</v>
      </c>
      <c r="M1" s="76" t="s">
        <v>45</v>
      </c>
    </row>
    <row r="2" spans="1:30" ht="29.25" customHeight="1" x14ac:dyDescent="0.35">
      <c r="A2" s="104" t="s">
        <v>46</v>
      </c>
      <c r="B2" s="104" t="s">
        <v>47</v>
      </c>
      <c r="C2" s="105" t="s">
        <v>48</v>
      </c>
      <c r="D2" s="106" t="s">
        <v>49</v>
      </c>
      <c r="E2" s="106" t="s">
        <v>50</v>
      </c>
      <c r="F2" s="106" t="s">
        <v>51</v>
      </c>
      <c r="G2" s="106" t="s">
        <v>52</v>
      </c>
      <c r="H2" s="106" t="s">
        <v>53</v>
      </c>
      <c r="I2" s="106" t="s">
        <v>54</v>
      </c>
      <c r="J2" s="105" t="s">
        <v>55</v>
      </c>
      <c r="L2" s="43">
        <v>1</v>
      </c>
      <c r="M2" s="43">
        <v>2</v>
      </c>
      <c r="N2" s="43">
        <v>3</v>
      </c>
      <c r="O2" s="43">
        <v>4</v>
      </c>
      <c r="P2" s="43">
        <v>5</v>
      </c>
      <c r="Q2" s="43">
        <v>6</v>
      </c>
      <c r="R2" s="43">
        <v>7</v>
      </c>
      <c r="S2" s="43">
        <v>8</v>
      </c>
      <c r="T2" s="43">
        <v>9</v>
      </c>
      <c r="U2" s="43">
        <v>10</v>
      </c>
      <c r="V2" s="43">
        <v>11</v>
      </c>
      <c r="W2" s="43">
        <v>12</v>
      </c>
      <c r="X2" s="43">
        <v>13</v>
      </c>
      <c r="Y2" s="43">
        <v>14</v>
      </c>
      <c r="Z2" s="43">
        <v>15</v>
      </c>
      <c r="AA2" s="43">
        <v>16</v>
      </c>
      <c r="AB2" s="87">
        <v>17</v>
      </c>
      <c r="AC2" s="84">
        <v>18</v>
      </c>
      <c r="AD2" s="86" t="s">
        <v>175</v>
      </c>
    </row>
    <row r="3" spans="1:30" s="54" customFormat="1" ht="122" customHeight="1" x14ac:dyDescent="0.25">
      <c r="A3" s="107"/>
      <c r="B3" s="107"/>
      <c r="C3" s="108" t="s">
        <v>56</v>
      </c>
      <c r="D3" s="109" t="s">
        <v>57</v>
      </c>
      <c r="E3" s="109" t="s">
        <v>58</v>
      </c>
      <c r="F3" s="109" t="s">
        <v>59</v>
      </c>
      <c r="G3" s="109" t="s">
        <v>60</v>
      </c>
      <c r="H3" s="109" t="s">
        <v>61</v>
      </c>
      <c r="I3" s="109" t="s">
        <v>62</v>
      </c>
      <c r="J3" s="108" t="s">
        <v>63</v>
      </c>
      <c r="K3" s="73"/>
      <c r="L3" s="54" t="s">
        <v>12</v>
      </c>
      <c r="M3" s="54" t="s">
        <v>16</v>
      </c>
      <c r="N3" s="54" t="s">
        <v>19</v>
      </c>
      <c r="O3" s="54" t="s">
        <v>22</v>
      </c>
      <c r="P3" s="54" t="s">
        <v>24</v>
      </c>
      <c r="Q3" s="54" t="s">
        <v>26</v>
      </c>
      <c r="R3" s="54" t="s">
        <v>28</v>
      </c>
      <c r="S3" s="54" t="s">
        <v>30</v>
      </c>
      <c r="T3" s="54" t="s">
        <v>32</v>
      </c>
      <c r="U3" s="54" t="s">
        <v>34</v>
      </c>
      <c r="V3" s="54" t="s">
        <v>36</v>
      </c>
      <c r="W3" s="54" t="s">
        <v>38</v>
      </c>
      <c r="X3" s="54" t="s">
        <v>40</v>
      </c>
      <c r="Y3" s="54" t="s">
        <v>42</v>
      </c>
      <c r="Z3" s="54" t="s">
        <v>64</v>
      </c>
      <c r="AA3" s="54" t="s">
        <v>65</v>
      </c>
      <c r="AB3" s="88" t="s">
        <v>176</v>
      </c>
      <c r="AC3" s="85" t="s">
        <v>174</v>
      </c>
      <c r="AD3" s="54" t="s">
        <v>66</v>
      </c>
    </row>
    <row r="4" spans="1:30" ht="15.5" x14ac:dyDescent="0.35">
      <c r="A4" s="104">
        <v>3</v>
      </c>
      <c r="B4" s="110" t="s">
        <v>67</v>
      </c>
      <c r="C4" s="111">
        <f>ROUND(AVERAGE(D4,E4,F4,G4,H4,I4),3)</f>
        <v>0.376</v>
      </c>
      <c r="D4" s="112">
        <f>ROUND(SUM(M4/L4,N4/L4*0.5)-(O4/L4),3)</f>
        <v>0.57099999999999995</v>
      </c>
      <c r="E4" s="112">
        <f>P4</f>
        <v>-0.17199999999999999</v>
      </c>
      <c r="F4" s="113">
        <f>ROUND(AVERAGE(Q4,R4),3)</f>
        <v>2.8000000000000001E-2</v>
      </c>
      <c r="G4" s="114">
        <f>ROUND(SUM(T4/S4,U4/S4*0.5)-(V4/S4),3)</f>
        <v>0.86699999999999999</v>
      </c>
      <c r="H4" s="114">
        <f>W4</f>
        <v>0.71099999999999997</v>
      </c>
      <c r="I4" s="115">
        <f>ROUND(AVERAGE(X4,Y4),3)</f>
        <v>0.251</v>
      </c>
      <c r="J4" s="116">
        <f>ROUND(AVERAGE(AB4,AC4),3)</f>
        <v>0.82</v>
      </c>
      <c r="L4" s="56">
        <v>21</v>
      </c>
      <c r="M4" s="56">
        <v>6</v>
      </c>
      <c r="N4" s="56">
        <v>14</v>
      </c>
      <c r="O4" s="56">
        <v>1</v>
      </c>
      <c r="P4" s="74">
        <f>'H2 data_input'!C9</f>
        <v>-0.17199999999999999</v>
      </c>
      <c r="Q4" s="74">
        <f>'H2 data_input'!C10</f>
        <v>-0.108</v>
      </c>
      <c r="R4" s="74">
        <f>'H2 data_input'!C11</f>
        <v>0.16300000000000001</v>
      </c>
      <c r="S4" s="56">
        <v>15</v>
      </c>
      <c r="T4" s="56">
        <v>11</v>
      </c>
      <c r="U4" s="56">
        <v>4</v>
      </c>
      <c r="V4" s="56">
        <v>0</v>
      </c>
      <c r="W4" s="45">
        <f>'H2 data_input'!C16</f>
        <v>0.71099999999999997</v>
      </c>
      <c r="X4" s="45">
        <f>'H2 data_input'!C17</f>
        <v>0.20699999999999999</v>
      </c>
      <c r="Y4" s="45">
        <f>'H2 data_input'!C18</f>
        <v>0.29499999999999998</v>
      </c>
      <c r="Z4" s="44">
        <f>'H3 data_input'!C5</f>
        <v>5.6000000000000001E-2</v>
      </c>
      <c r="AA4" s="44">
        <f>'H3 data_input'!C6</f>
        <v>0.69599999999999995</v>
      </c>
      <c r="AB4" s="89">
        <f>IF(Z4&gt;AA4,(Z4-AA4),(AA4-Z4))</f>
        <v>0.6399999999999999</v>
      </c>
      <c r="AC4" s="83">
        <f>'H3 data_input'!C12</f>
        <v>1</v>
      </c>
      <c r="AD4" s="45">
        <f>'H3 data_input'!C7</f>
        <v>1.002</v>
      </c>
    </row>
  </sheetData>
  <mergeCells count="1">
    <mergeCell ref="A1:B1"/>
  </mergeCells>
  <pageMargins left="0.75" right="0.75" top="1" bottom="1"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82"/>
  <sheetViews>
    <sheetView topLeftCell="A62" workbookViewId="0">
      <selection activeCell="B60" sqref="B60:B82"/>
    </sheetView>
  </sheetViews>
  <sheetFormatPr defaultColWidth="8.81640625" defaultRowHeight="14.5" x14ac:dyDescent="0.25"/>
  <cols>
    <col min="1" max="1" width="21.6328125" style="43" customWidth="1"/>
    <col min="2" max="2" width="56.81640625" style="54" customWidth="1"/>
    <col min="3" max="3" width="12.6328125" style="43" customWidth="1"/>
    <col min="4" max="8" width="8.81640625" style="43"/>
    <col min="9" max="9" width="36.453125" style="43" customWidth="1"/>
    <col min="10" max="16384" width="8.81640625" style="43"/>
  </cols>
  <sheetData>
    <row r="2" spans="1:9" x14ac:dyDescent="0.25">
      <c r="A2" s="53" t="s">
        <v>161</v>
      </c>
      <c r="H2" s="51" t="s">
        <v>5</v>
      </c>
    </row>
    <row r="3" spans="1:9" x14ac:dyDescent="0.35">
      <c r="H3" s="167" t="s">
        <v>6</v>
      </c>
      <c r="I3" s="43" t="s">
        <v>7</v>
      </c>
    </row>
    <row r="4" spans="1:9" x14ac:dyDescent="0.35">
      <c r="A4" s="55" t="s">
        <v>8</v>
      </c>
      <c r="H4" s="167" t="s">
        <v>9</v>
      </c>
      <c r="I4" s="43" t="s">
        <v>10</v>
      </c>
    </row>
    <row r="5" spans="1:9" x14ac:dyDescent="0.35">
      <c r="A5" s="47" t="s">
        <v>11</v>
      </c>
      <c r="B5" s="54" t="s">
        <v>12</v>
      </c>
      <c r="C5" s="56">
        <v>21</v>
      </c>
      <c r="H5" s="167" t="s">
        <v>13</v>
      </c>
      <c r="I5" s="43" t="s">
        <v>14</v>
      </c>
    </row>
    <row r="6" spans="1:9" x14ac:dyDescent="0.35">
      <c r="A6" s="47" t="s">
        <v>15</v>
      </c>
      <c r="B6" s="54" t="s">
        <v>16</v>
      </c>
      <c r="C6" s="56">
        <v>6</v>
      </c>
      <c r="H6" s="168"/>
      <c r="I6" s="43" t="s">
        <v>17</v>
      </c>
    </row>
    <row r="7" spans="1:9" x14ac:dyDescent="0.35">
      <c r="A7" s="47" t="s">
        <v>18</v>
      </c>
      <c r="B7" s="54" t="s">
        <v>19</v>
      </c>
      <c r="C7" s="56">
        <v>14</v>
      </c>
      <c r="H7" s="169"/>
      <c r="I7" s="43" t="s">
        <v>20</v>
      </c>
    </row>
    <row r="8" spans="1:9" x14ac:dyDescent="0.25">
      <c r="A8" s="47" t="s">
        <v>21</v>
      </c>
      <c r="B8" s="54" t="s">
        <v>22</v>
      </c>
      <c r="C8" s="56">
        <v>1</v>
      </c>
    </row>
    <row r="9" spans="1:9" x14ac:dyDescent="0.25">
      <c r="A9" s="47" t="s">
        <v>23</v>
      </c>
      <c r="B9" s="54" t="s">
        <v>24</v>
      </c>
      <c r="C9" s="45">
        <v>-0.17199999999999999</v>
      </c>
    </row>
    <row r="10" spans="1:9" x14ac:dyDescent="0.25">
      <c r="A10" s="47" t="s">
        <v>25</v>
      </c>
      <c r="B10" s="54" t="s">
        <v>26</v>
      </c>
      <c r="C10" s="45">
        <v>-0.108</v>
      </c>
    </row>
    <row r="11" spans="1:9" x14ac:dyDescent="0.25">
      <c r="A11" s="47" t="s">
        <v>27</v>
      </c>
      <c r="B11" s="54" t="s">
        <v>28</v>
      </c>
      <c r="C11" s="45">
        <v>0.16300000000000001</v>
      </c>
    </row>
    <row r="12" spans="1:9" x14ac:dyDescent="0.25">
      <c r="A12" s="47" t="s">
        <v>29</v>
      </c>
      <c r="B12" s="54" t="s">
        <v>30</v>
      </c>
      <c r="C12" s="56">
        <v>15</v>
      </c>
    </row>
    <row r="13" spans="1:9" x14ac:dyDescent="0.25">
      <c r="A13" s="47" t="s">
        <v>31</v>
      </c>
      <c r="B13" s="54" t="s">
        <v>32</v>
      </c>
      <c r="C13" s="56">
        <v>11</v>
      </c>
    </row>
    <row r="14" spans="1:9" x14ac:dyDescent="0.25">
      <c r="A14" s="47" t="s">
        <v>33</v>
      </c>
      <c r="B14" s="54" t="s">
        <v>34</v>
      </c>
      <c r="C14" s="56">
        <v>4</v>
      </c>
    </row>
    <row r="15" spans="1:9" x14ac:dyDescent="0.25">
      <c r="A15" s="47" t="s">
        <v>35</v>
      </c>
      <c r="B15" s="54" t="s">
        <v>36</v>
      </c>
      <c r="C15" s="56">
        <v>0</v>
      </c>
    </row>
    <row r="16" spans="1:9" x14ac:dyDescent="0.25">
      <c r="A16" s="47" t="s">
        <v>37</v>
      </c>
      <c r="B16" s="54" t="s">
        <v>38</v>
      </c>
      <c r="C16" s="45">
        <v>0.71099999999999997</v>
      </c>
    </row>
    <row r="17" spans="1:4" x14ac:dyDescent="0.25">
      <c r="A17" s="47" t="s">
        <v>39</v>
      </c>
      <c r="B17" s="54" t="s">
        <v>40</v>
      </c>
      <c r="C17" s="45">
        <v>0.20699999999999999</v>
      </c>
    </row>
    <row r="18" spans="1:4" x14ac:dyDescent="0.25">
      <c r="A18" s="47" t="s">
        <v>41</v>
      </c>
      <c r="B18" s="54" t="s">
        <v>42</v>
      </c>
      <c r="C18" s="45">
        <v>0.29499999999999998</v>
      </c>
    </row>
    <row r="20" spans="1:4" x14ac:dyDescent="0.35">
      <c r="B20" s="140" t="s">
        <v>178</v>
      </c>
    </row>
    <row r="21" spans="1:4" x14ac:dyDescent="0.35">
      <c r="B21" s="140"/>
    </row>
    <row r="22" spans="1:4" x14ac:dyDescent="0.25">
      <c r="B22" s="141" t="s">
        <v>284</v>
      </c>
    </row>
    <row r="23" spans="1:4" s="54" customFormat="1" x14ac:dyDescent="0.25">
      <c r="B23" s="142" t="s">
        <v>285</v>
      </c>
    </row>
    <row r="24" spans="1:4" x14ac:dyDescent="0.25">
      <c r="B24" s="142" t="s">
        <v>298</v>
      </c>
    </row>
    <row r="25" spans="1:4" x14ac:dyDescent="0.25">
      <c r="B25" s="143"/>
    </row>
    <row r="26" spans="1:4" x14ac:dyDescent="0.25">
      <c r="B26" s="144" t="s">
        <v>200</v>
      </c>
      <c r="C26"/>
      <c r="D26"/>
    </row>
    <row r="27" spans="1:4" x14ac:dyDescent="0.25">
      <c r="B27" s="145" t="s">
        <v>209</v>
      </c>
      <c r="C27"/>
      <c r="D27"/>
    </row>
    <row r="28" spans="1:4" x14ac:dyDescent="0.25">
      <c r="B28" s="145" t="s">
        <v>210</v>
      </c>
      <c r="C28"/>
      <c r="D28"/>
    </row>
    <row r="29" spans="1:4" x14ac:dyDescent="0.25">
      <c r="B29" s="145" t="s">
        <v>211</v>
      </c>
      <c r="C29"/>
      <c r="D29"/>
    </row>
    <row r="30" spans="1:4" x14ac:dyDescent="0.25">
      <c r="B30" s="145" t="s">
        <v>212</v>
      </c>
      <c r="C30"/>
      <c r="D30"/>
    </row>
    <row r="31" spans="1:4" x14ac:dyDescent="0.25">
      <c r="B31" s="146" t="s">
        <v>213</v>
      </c>
      <c r="C31"/>
      <c r="D31"/>
    </row>
    <row r="32" spans="1:4" ht="13.5" customHeight="1" x14ac:dyDescent="0.25">
      <c r="B32" s="146" t="s">
        <v>214</v>
      </c>
      <c r="C32"/>
      <c r="D32"/>
    </row>
    <row r="33" spans="2:4" x14ac:dyDescent="0.25">
      <c r="B33" s="147"/>
      <c r="C33"/>
      <c r="D33"/>
    </row>
    <row r="34" spans="2:4" x14ac:dyDescent="0.25">
      <c r="B34" s="148" t="s">
        <v>201</v>
      </c>
      <c r="C34"/>
      <c r="D34"/>
    </row>
    <row r="35" spans="2:4" x14ac:dyDescent="0.25">
      <c r="B35" s="146" t="s">
        <v>215</v>
      </c>
      <c r="C35"/>
    </row>
    <row r="36" spans="2:4" x14ac:dyDescent="0.25">
      <c r="B36" s="146" t="s">
        <v>216</v>
      </c>
      <c r="C36"/>
    </row>
    <row r="37" spans="2:4" x14ac:dyDescent="0.25">
      <c r="B37" s="146" t="s">
        <v>217</v>
      </c>
      <c r="C37"/>
    </row>
    <row r="38" spans="2:4" x14ac:dyDescent="0.25">
      <c r="B38" s="145" t="s">
        <v>218</v>
      </c>
      <c r="C38"/>
    </row>
    <row r="39" spans="2:4" x14ac:dyDescent="0.25">
      <c r="B39" s="145" t="s">
        <v>219</v>
      </c>
      <c r="C39"/>
      <c r="D39"/>
    </row>
    <row r="40" spans="2:4" x14ac:dyDescent="0.25">
      <c r="B40" s="146" t="s">
        <v>220</v>
      </c>
      <c r="C40"/>
    </row>
    <row r="41" spans="2:4" x14ac:dyDescent="0.25">
      <c r="B41" s="146" t="s">
        <v>221</v>
      </c>
      <c r="C41"/>
    </row>
    <row r="42" spans="2:4" x14ac:dyDescent="0.25">
      <c r="B42" s="146" t="s">
        <v>222</v>
      </c>
      <c r="C42"/>
    </row>
    <row r="43" spans="2:4" x14ac:dyDescent="0.25">
      <c r="B43" s="147" t="s">
        <v>223</v>
      </c>
      <c r="C43"/>
      <c r="D43"/>
    </row>
    <row r="44" spans="2:4" x14ac:dyDescent="0.25">
      <c r="B44" s="147" t="s">
        <v>224</v>
      </c>
      <c r="C44"/>
      <c r="D44"/>
    </row>
    <row r="45" spans="2:4" x14ac:dyDescent="0.25">
      <c r="B45" s="147" t="s">
        <v>204</v>
      </c>
      <c r="C45"/>
      <c r="D45"/>
    </row>
    <row r="46" spans="2:4" x14ac:dyDescent="0.25">
      <c r="B46" s="147" t="s">
        <v>205</v>
      </c>
      <c r="C46"/>
      <c r="D46"/>
    </row>
    <row r="47" spans="2:4" x14ac:dyDescent="0.25">
      <c r="B47" s="147" t="s">
        <v>206</v>
      </c>
      <c r="C47"/>
      <c r="D47"/>
    </row>
    <row r="48" spans="2:4" x14ac:dyDescent="0.25">
      <c r="B48" s="147" t="s">
        <v>207</v>
      </c>
      <c r="C48"/>
      <c r="D48"/>
    </row>
    <row r="49" spans="2:12" x14ac:dyDescent="0.25">
      <c r="B49" s="149"/>
      <c r="C49"/>
      <c r="D49"/>
    </row>
    <row r="50" spans="2:12" x14ac:dyDescent="0.25">
      <c r="B50" s="144" t="s">
        <v>202</v>
      </c>
      <c r="C50"/>
      <c r="D50"/>
    </row>
    <row r="51" spans="2:12" x14ac:dyDescent="0.25">
      <c r="B51" s="149" t="s">
        <v>225</v>
      </c>
      <c r="C51"/>
      <c r="D51"/>
    </row>
    <row r="52" spans="2:12" x14ac:dyDescent="0.25">
      <c r="B52" s="149" t="s">
        <v>203</v>
      </c>
      <c r="C52"/>
      <c r="D52"/>
    </row>
    <row r="53" spans="2:12" x14ac:dyDescent="0.25">
      <c r="B53" s="149" t="s">
        <v>208</v>
      </c>
      <c r="C53"/>
      <c r="D53"/>
    </row>
    <row r="54" spans="2:12" x14ac:dyDescent="0.25">
      <c r="B54" s="149" t="s">
        <v>226</v>
      </c>
      <c r="C54"/>
      <c r="D54"/>
    </row>
    <row r="55" spans="2:12" x14ac:dyDescent="0.25">
      <c r="B55" s="149" t="s">
        <v>227</v>
      </c>
      <c r="C55"/>
      <c r="D55"/>
    </row>
    <row r="56" spans="2:12" x14ac:dyDescent="0.25">
      <c r="B56" s="149" t="s">
        <v>228</v>
      </c>
      <c r="C56"/>
      <c r="D56"/>
    </row>
    <row r="57" spans="2:12" x14ac:dyDescent="0.25">
      <c r="B57" s="149" t="s">
        <v>229</v>
      </c>
      <c r="C57"/>
      <c r="D57"/>
    </row>
    <row r="58" spans="2:12" x14ac:dyDescent="0.25">
      <c r="B58" s="149" t="s">
        <v>230</v>
      </c>
      <c r="C58"/>
      <c r="D58"/>
    </row>
    <row r="59" spans="2:12" x14ac:dyDescent="0.25">
      <c r="B59" s="150"/>
    </row>
    <row r="60" spans="2:12" x14ac:dyDescent="0.35">
      <c r="B60" s="140" t="s">
        <v>241</v>
      </c>
    </row>
    <row r="61" spans="2:12" x14ac:dyDescent="0.35">
      <c r="B61" s="140"/>
    </row>
    <row r="62" spans="2:12" ht="15.5" x14ac:dyDescent="0.25">
      <c r="B62" s="151" t="s">
        <v>246</v>
      </c>
    </row>
    <row r="63" spans="2:12" ht="14.5" customHeight="1" x14ac:dyDescent="0.25">
      <c r="B63" s="152" t="s">
        <v>248</v>
      </c>
      <c r="C63" s="134"/>
      <c r="D63" s="134"/>
      <c r="E63" s="134"/>
      <c r="F63" s="134"/>
      <c r="G63" s="134"/>
      <c r="H63" s="134"/>
      <c r="I63" s="134"/>
      <c r="J63" s="134"/>
      <c r="K63" s="134"/>
      <c r="L63" s="134"/>
    </row>
    <row r="64" spans="2:12" ht="14.5" customHeight="1" x14ac:dyDescent="0.25">
      <c r="B64" s="152" t="s">
        <v>249</v>
      </c>
      <c r="C64" s="134"/>
      <c r="D64" s="134"/>
      <c r="E64" s="134"/>
      <c r="F64" s="134"/>
      <c r="G64" s="134"/>
      <c r="H64" s="134"/>
      <c r="I64" s="134"/>
      <c r="J64" s="134"/>
      <c r="K64" s="134"/>
      <c r="L64" s="134"/>
    </row>
    <row r="65" spans="2:12" ht="14.5" customHeight="1" x14ac:dyDescent="0.25">
      <c r="B65" s="149" t="s">
        <v>242</v>
      </c>
      <c r="C65" s="136"/>
      <c r="D65" s="136"/>
      <c r="E65" s="136"/>
      <c r="F65" s="136"/>
      <c r="G65" s="136"/>
      <c r="H65" s="136"/>
      <c r="I65" s="136"/>
      <c r="J65" s="136"/>
      <c r="K65" s="136"/>
      <c r="L65" s="136"/>
    </row>
    <row r="66" spans="2:12" ht="14.5" customHeight="1" x14ac:dyDescent="0.25">
      <c r="B66" s="149" t="s">
        <v>243</v>
      </c>
      <c r="C66" s="136"/>
      <c r="D66" s="136"/>
      <c r="E66" s="136"/>
      <c r="F66" s="136"/>
      <c r="G66" s="136"/>
      <c r="H66" s="136"/>
      <c r="I66" s="136"/>
      <c r="J66" s="136"/>
      <c r="K66" s="136"/>
      <c r="L66" s="136"/>
    </row>
    <row r="67" spans="2:12" ht="14.5" customHeight="1" x14ac:dyDescent="0.25">
      <c r="B67" s="149" t="s">
        <v>244</v>
      </c>
      <c r="C67" s="136"/>
      <c r="D67" s="136"/>
      <c r="E67" s="136"/>
      <c r="F67" s="136"/>
      <c r="G67" s="136"/>
      <c r="H67" s="136"/>
      <c r="I67" s="136"/>
      <c r="J67" s="136"/>
      <c r="K67" s="136"/>
      <c r="L67" s="136"/>
    </row>
    <row r="68" spans="2:12" ht="14.5" customHeight="1" x14ac:dyDescent="0.25">
      <c r="B68" s="149" t="s">
        <v>286</v>
      </c>
      <c r="C68" s="136"/>
      <c r="D68" s="136"/>
      <c r="E68" s="136"/>
      <c r="F68" s="136"/>
      <c r="G68" s="136"/>
      <c r="H68" s="136"/>
      <c r="I68" s="136"/>
      <c r="J68" s="136"/>
      <c r="K68" s="136"/>
      <c r="L68" s="136"/>
    </row>
    <row r="69" spans="2:12" ht="14.5" customHeight="1" x14ac:dyDescent="0.25">
      <c r="B69" s="149" t="s">
        <v>245</v>
      </c>
      <c r="C69" s="136"/>
      <c r="D69" s="136"/>
      <c r="E69" s="136"/>
      <c r="F69" s="136"/>
      <c r="G69" s="136"/>
      <c r="H69" s="136"/>
      <c r="I69" s="136"/>
      <c r="J69" s="136"/>
      <c r="K69" s="136"/>
      <c r="L69" s="136"/>
    </row>
    <row r="70" spans="2:12" x14ac:dyDescent="0.25">
      <c r="B70" s="153"/>
      <c r="C70" s="135"/>
      <c r="D70" s="135"/>
      <c r="E70" s="135"/>
      <c r="F70" s="135"/>
      <c r="G70" s="135"/>
      <c r="H70" s="135"/>
      <c r="I70" s="135"/>
      <c r="J70" s="135"/>
      <c r="K70" s="135"/>
      <c r="L70" s="135"/>
    </row>
    <row r="71" spans="2:12" ht="15.5" x14ac:dyDescent="0.25">
      <c r="B71" s="154" t="s">
        <v>247</v>
      </c>
      <c r="C71" s="135"/>
      <c r="D71" s="135"/>
      <c r="E71" s="135"/>
      <c r="F71" s="135"/>
      <c r="G71" s="135"/>
      <c r="H71" s="135"/>
      <c r="I71" s="135"/>
      <c r="J71" s="135"/>
      <c r="K71" s="135"/>
      <c r="L71" s="135"/>
    </row>
    <row r="72" spans="2:12" ht="14.5" customHeight="1" x14ac:dyDescent="0.25">
      <c r="B72" s="155" t="s">
        <v>287</v>
      </c>
      <c r="C72" s="54"/>
      <c r="D72" s="54"/>
      <c r="E72" s="54"/>
      <c r="F72" s="54"/>
      <c r="G72" s="54"/>
      <c r="H72" s="54"/>
      <c r="I72" s="54"/>
      <c r="J72" s="54"/>
      <c r="K72" s="54"/>
      <c r="L72" s="54"/>
    </row>
    <row r="73" spans="2:12" x14ac:dyDescent="0.25">
      <c r="B73" s="143"/>
    </row>
    <row r="74" spans="2:12" x14ac:dyDescent="0.25">
      <c r="B74" s="156" t="s">
        <v>288</v>
      </c>
    </row>
    <row r="75" spans="2:12" x14ac:dyDescent="0.25">
      <c r="B75" s="157" t="s">
        <v>289</v>
      </c>
    </row>
    <row r="76" spans="2:12" x14ac:dyDescent="0.25">
      <c r="B76" s="157" t="s">
        <v>290</v>
      </c>
    </row>
    <row r="77" spans="2:12" x14ac:dyDescent="0.25">
      <c r="B77" s="142" t="s">
        <v>292</v>
      </c>
    </row>
    <row r="78" spans="2:12" x14ac:dyDescent="0.25">
      <c r="B78" s="157" t="s">
        <v>293</v>
      </c>
    </row>
    <row r="79" spans="2:12" x14ac:dyDescent="0.25">
      <c r="B79" s="157" t="s">
        <v>294</v>
      </c>
    </row>
    <row r="80" spans="2:12" x14ac:dyDescent="0.25">
      <c r="B80" s="157" t="s">
        <v>291</v>
      </c>
    </row>
    <row r="81" spans="2:2" ht="15.5" customHeight="1" x14ac:dyDescent="0.25">
      <c r="B81" s="157" t="s">
        <v>295</v>
      </c>
    </row>
    <row r="82" spans="2:2" x14ac:dyDescent="0.25">
      <c r="B82" s="158" t="s">
        <v>296</v>
      </c>
    </row>
  </sheetData>
  <pageMargins left="0.75" right="0.75" top="1" bottom="1"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E53"/>
  <sheetViews>
    <sheetView topLeftCell="A23" zoomScaleNormal="100" workbookViewId="0">
      <selection activeCell="H40" sqref="H40"/>
    </sheetView>
  </sheetViews>
  <sheetFormatPr defaultColWidth="10.81640625" defaultRowHeight="14.5" x14ac:dyDescent="0.25"/>
  <cols>
    <col min="1" max="1" width="10.81640625" style="43"/>
    <col min="2" max="2" width="46" style="43" customWidth="1"/>
    <col min="3" max="5" width="8.81640625" style="43" customWidth="1"/>
    <col min="6" max="6" width="15.54296875" style="43" customWidth="1"/>
    <col min="7" max="7" width="20.6328125" style="43" customWidth="1"/>
    <col min="8" max="8" width="14.81640625" style="43" customWidth="1"/>
    <col min="9" max="9" width="8.81640625" style="43" customWidth="1"/>
    <col min="10" max="10" width="13.36328125" style="43" customWidth="1"/>
    <col min="11" max="12" width="8.81640625" style="43" customWidth="1"/>
    <col min="13" max="13" width="10" style="43" customWidth="1"/>
    <col min="14" max="15" width="8.81640625" style="43" customWidth="1"/>
    <col min="16" max="16" width="10.1796875" style="43" customWidth="1"/>
    <col min="17" max="17" width="24.1796875" style="43" bestFit="1" customWidth="1"/>
    <col min="18" max="19" width="8.81640625" style="43" customWidth="1"/>
    <col min="20" max="20" width="13.81640625" style="43" bestFit="1" customWidth="1"/>
    <col min="21" max="257" width="8.81640625" style="43" customWidth="1"/>
    <col min="258" max="16384" width="10.81640625" style="43"/>
  </cols>
  <sheetData>
    <row r="1" spans="2:11" x14ac:dyDescent="0.35">
      <c r="B1" s="49" t="s">
        <v>158</v>
      </c>
    </row>
    <row r="2" spans="2:11" x14ac:dyDescent="0.35">
      <c r="B2" s="49"/>
    </row>
    <row r="3" spans="2:11" x14ac:dyDescent="0.25">
      <c r="B3" s="57" t="s">
        <v>159</v>
      </c>
    </row>
    <row r="4" spans="2:11" s="51" customFormat="1" ht="15.5" x14ac:dyDescent="0.35">
      <c r="B4" s="117" t="s">
        <v>162</v>
      </c>
    </row>
    <row r="5" spans="2:11" s="51" customFormat="1" x14ac:dyDescent="0.35">
      <c r="B5" s="118"/>
      <c r="C5" s="164" t="s">
        <v>1</v>
      </c>
      <c r="D5" s="164" t="s">
        <v>0</v>
      </c>
      <c r="E5" s="164" t="s">
        <v>2</v>
      </c>
      <c r="F5" s="59" t="s">
        <v>163</v>
      </c>
      <c r="H5" s="90" t="s">
        <v>165</v>
      </c>
      <c r="J5" s="91"/>
      <c r="K5" s="92" t="s">
        <v>166</v>
      </c>
    </row>
    <row r="6" spans="2:11" s="51" customFormat="1" x14ac:dyDescent="0.35">
      <c r="B6" s="119" t="s">
        <v>113</v>
      </c>
      <c r="C6" s="165">
        <v>0.22850000000000001</v>
      </c>
      <c r="D6" s="165">
        <v>4.2700000000000002E-2</v>
      </c>
      <c r="E6" s="165">
        <v>7.0800000000000002E-2</v>
      </c>
      <c r="F6" s="120" t="s">
        <v>4</v>
      </c>
      <c r="H6" s="52"/>
      <c r="J6" s="91"/>
      <c r="K6" s="91"/>
    </row>
    <row r="7" spans="2:11" s="51" customFormat="1" x14ac:dyDescent="0.35">
      <c r="B7" s="119" t="s">
        <v>118</v>
      </c>
      <c r="C7" s="165">
        <v>0.10340000000000001</v>
      </c>
      <c r="D7" s="165">
        <v>1.3299999999999999E-2</v>
      </c>
      <c r="E7" s="165">
        <v>0</v>
      </c>
      <c r="F7" s="120" t="s">
        <v>4</v>
      </c>
      <c r="H7" s="51" t="s">
        <v>233</v>
      </c>
      <c r="J7" s="91" t="s">
        <v>168</v>
      </c>
      <c r="K7" s="93" t="s">
        <v>11</v>
      </c>
    </row>
    <row r="8" spans="2:11" s="51" customFormat="1" x14ac:dyDescent="0.35">
      <c r="B8" s="119" t="s">
        <v>111</v>
      </c>
      <c r="C8" s="165">
        <v>7.4200000000000002E-2</v>
      </c>
      <c r="D8" s="165">
        <v>0.8145</v>
      </c>
      <c r="E8" s="165">
        <v>1.7899999999999999E-2</v>
      </c>
      <c r="F8" s="120" t="s">
        <v>128</v>
      </c>
      <c r="H8" s="51" t="s">
        <v>234</v>
      </c>
      <c r="J8" s="91" t="s">
        <v>168</v>
      </c>
      <c r="K8" s="93" t="s">
        <v>15</v>
      </c>
    </row>
    <row r="9" spans="2:11" s="51" customFormat="1" x14ac:dyDescent="0.35">
      <c r="B9" s="119" t="s">
        <v>116</v>
      </c>
      <c r="C9" s="165">
        <v>6.1699999999999998E-2</v>
      </c>
      <c r="D9" s="165">
        <v>0</v>
      </c>
      <c r="E9" s="165">
        <v>5.91E-2</v>
      </c>
      <c r="F9" s="120" t="s">
        <v>4</v>
      </c>
      <c r="H9" s="51" t="s">
        <v>235</v>
      </c>
      <c r="J9" s="91" t="s">
        <v>168</v>
      </c>
      <c r="K9" s="93" t="s">
        <v>18</v>
      </c>
    </row>
    <row r="10" spans="2:11" s="51" customFormat="1" x14ac:dyDescent="0.35">
      <c r="B10" s="119" t="s">
        <v>117</v>
      </c>
      <c r="C10" s="165">
        <v>6.0499999999999998E-2</v>
      </c>
      <c r="D10" s="165">
        <v>2.9100000000000001E-2</v>
      </c>
      <c r="E10" s="165">
        <v>2.6700000000000002E-2</v>
      </c>
      <c r="F10" s="120" t="s">
        <v>128</v>
      </c>
      <c r="H10" s="51" t="s">
        <v>236</v>
      </c>
      <c r="J10" s="91" t="s">
        <v>168</v>
      </c>
      <c r="K10" s="93" t="s">
        <v>21</v>
      </c>
    </row>
    <row r="11" spans="2:11" s="51" customFormat="1" x14ac:dyDescent="0.25">
      <c r="B11" s="119" t="s">
        <v>139</v>
      </c>
      <c r="C11" s="165">
        <v>5.8799999999999998E-2</v>
      </c>
      <c r="D11" s="165">
        <v>0</v>
      </c>
      <c r="E11" s="165">
        <v>8.0000000000000004E-4</v>
      </c>
      <c r="F11" s="120" t="s">
        <v>4</v>
      </c>
    </row>
    <row r="12" spans="2:11" s="51" customFormat="1" x14ac:dyDescent="0.25">
      <c r="B12" s="119" t="s">
        <v>140</v>
      </c>
      <c r="C12" s="165">
        <v>5.1400000000000001E-2</v>
      </c>
      <c r="D12" s="165">
        <v>0</v>
      </c>
      <c r="E12" s="165">
        <v>7.1000000000000004E-3</v>
      </c>
      <c r="F12" s="120" t="s">
        <v>4</v>
      </c>
    </row>
    <row r="13" spans="2:11" s="51" customFormat="1" x14ac:dyDescent="0.25">
      <c r="B13" s="119" t="s">
        <v>120</v>
      </c>
      <c r="C13" s="165">
        <v>5.04E-2</v>
      </c>
      <c r="D13" s="165">
        <v>4.02E-2</v>
      </c>
      <c r="E13" s="165">
        <v>0</v>
      </c>
      <c r="F13" s="120" t="s">
        <v>4</v>
      </c>
    </row>
    <row r="14" spans="2:11" s="51" customFormat="1" x14ac:dyDescent="0.25">
      <c r="B14" s="119" t="s">
        <v>141</v>
      </c>
      <c r="C14" s="165">
        <v>4.99E-2</v>
      </c>
      <c r="D14" s="165">
        <v>0</v>
      </c>
      <c r="E14" s="165">
        <v>1.4200000000000001E-2</v>
      </c>
      <c r="F14" s="120" t="s">
        <v>4</v>
      </c>
    </row>
    <row r="15" spans="2:11" s="51" customFormat="1" x14ac:dyDescent="0.25">
      <c r="B15" s="119" t="s">
        <v>142</v>
      </c>
      <c r="C15" s="165">
        <v>4.5499999999999999E-2</v>
      </c>
      <c r="D15" s="165">
        <v>0</v>
      </c>
      <c r="E15" s="165">
        <v>1.6400000000000001E-2</v>
      </c>
      <c r="F15" s="120" t="s">
        <v>4</v>
      </c>
    </row>
    <row r="16" spans="2:11" s="51" customFormat="1" x14ac:dyDescent="0.25">
      <c r="B16" s="119" t="s">
        <v>119</v>
      </c>
      <c r="C16" s="165">
        <v>4.4200000000000003E-2</v>
      </c>
      <c r="D16" s="165">
        <v>0</v>
      </c>
      <c r="E16" s="165">
        <v>4.8899999999999999E-2</v>
      </c>
      <c r="F16" s="120" t="s">
        <v>4</v>
      </c>
    </row>
    <row r="17" spans="2:57" s="51" customFormat="1" x14ac:dyDescent="0.25">
      <c r="B17" s="119" t="s">
        <v>122</v>
      </c>
      <c r="C17" s="165">
        <v>3.7999999999999999E-2</v>
      </c>
      <c r="D17" s="165">
        <v>0</v>
      </c>
      <c r="E17" s="165">
        <v>2.9700000000000001E-2</v>
      </c>
      <c r="F17" s="120" t="s">
        <v>4</v>
      </c>
    </row>
    <row r="18" spans="2:57" s="51" customFormat="1" x14ac:dyDescent="0.25">
      <c r="B18" s="119" t="s">
        <v>143</v>
      </c>
      <c r="C18" s="165">
        <v>3.61E-2</v>
      </c>
      <c r="D18" s="165">
        <v>0</v>
      </c>
      <c r="E18" s="165">
        <v>7.4999999999999997E-3</v>
      </c>
      <c r="F18" s="120" t="s">
        <v>4</v>
      </c>
    </row>
    <row r="19" spans="2:57" s="51" customFormat="1" x14ac:dyDescent="0.25">
      <c r="B19" s="119" t="s">
        <v>112</v>
      </c>
      <c r="C19" s="165">
        <v>2.0799999999999999E-2</v>
      </c>
      <c r="D19" s="165">
        <v>0.01</v>
      </c>
      <c r="E19" s="165">
        <v>0.27229999999999999</v>
      </c>
      <c r="F19" s="120" t="s">
        <v>128</v>
      </c>
    </row>
    <row r="20" spans="2:57" s="51" customFormat="1" x14ac:dyDescent="0.25">
      <c r="B20" s="119" t="s">
        <v>114</v>
      </c>
      <c r="C20" s="165">
        <v>0</v>
      </c>
      <c r="D20" s="165">
        <v>8.3000000000000001E-3</v>
      </c>
      <c r="E20" s="165">
        <v>0.14280000000000001</v>
      </c>
      <c r="F20" s="120" t="s">
        <v>4</v>
      </c>
    </row>
    <row r="21" spans="2:57" x14ac:dyDescent="0.25">
      <c r="B21" s="119" t="s">
        <v>115</v>
      </c>
      <c r="C21" s="165">
        <v>1.04E-2</v>
      </c>
      <c r="D21" s="165">
        <v>3.2000000000000002E-3</v>
      </c>
      <c r="E21" s="165">
        <v>9.7299999999999998E-2</v>
      </c>
      <c r="F21" s="120" t="s">
        <v>128</v>
      </c>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row>
    <row r="22" spans="2:57" x14ac:dyDescent="0.25">
      <c r="B22" s="119" t="s">
        <v>144</v>
      </c>
      <c r="C22" s="165">
        <v>0</v>
      </c>
      <c r="D22" s="165">
        <v>0</v>
      </c>
      <c r="E22" s="165">
        <v>4.9500000000000002E-2</v>
      </c>
      <c r="F22" s="120" t="s">
        <v>232</v>
      </c>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row>
    <row r="23" spans="2:57" x14ac:dyDescent="0.25">
      <c r="B23" s="119" t="s">
        <v>123</v>
      </c>
      <c r="C23" s="165">
        <v>1.7500000000000002E-2</v>
      </c>
      <c r="D23" s="165">
        <v>0</v>
      </c>
      <c r="E23" s="165">
        <v>4.2799999999999998E-2</v>
      </c>
      <c r="F23" s="120" t="s">
        <v>4</v>
      </c>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row>
    <row r="24" spans="2:57" x14ac:dyDescent="0.25">
      <c r="B24" s="119" t="s">
        <v>121</v>
      </c>
      <c r="C24" s="165">
        <v>1.14E-2</v>
      </c>
      <c r="D24" s="165">
        <v>2.3400000000000001E-2</v>
      </c>
      <c r="E24" s="165">
        <v>3.39E-2</v>
      </c>
      <c r="F24" s="120" t="s">
        <v>128</v>
      </c>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row>
    <row r="25" spans="2:57" x14ac:dyDescent="0.25">
      <c r="B25" s="119" t="s">
        <v>145</v>
      </c>
      <c r="C25" s="165">
        <v>2.8E-3</v>
      </c>
      <c r="D25" s="165">
        <v>1.5299999999999999E-2</v>
      </c>
      <c r="E25" s="165">
        <v>3.27E-2</v>
      </c>
      <c r="F25" s="120" t="s">
        <v>128</v>
      </c>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row>
    <row r="26" spans="2:57" x14ac:dyDescent="0.25">
      <c r="B26" s="119" t="s">
        <v>124</v>
      </c>
      <c r="C26" s="165">
        <v>3.44E-2</v>
      </c>
      <c r="D26" s="165">
        <v>0</v>
      </c>
      <c r="E26" s="165">
        <v>2.9399999999999999E-2</v>
      </c>
      <c r="F26" s="120" t="s">
        <v>4</v>
      </c>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row>
    <row r="29" spans="2:57" x14ac:dyDescent="0.35">
      <c r="B29" s="60" t="s">
        <v>160</v>
      </c>
    </row>
    <row r="30" spans="2:57" ht="15.5" x14ac:dyDescent="0.35">
      <c r="B30" s="58" t="s">
        <v>164</v>
      </c>
    </row>
    <row r="31" spans="2:57" x14ac:dyDescent="0.25">
      <c r="C31" s="51"/>
      <c r="D31" s="51"/>
      <c r="E31" s="51"/>
      <c r="F31" s="51"/>
    </row>
    <row r="32" spans="2:57" x14ac:dyDescent="0.25">
      <c r="C32" s="46" t="s">
        <v>125</v>
      </c>
    </row>
    <row r="33" spans="3:11" x14ac:dyDescent="0.35">
      <c r="D33" s="43" t="s">
        <v>149</v>
      </c>
      <c r="H33" s="49" t="s">
        <v>165</v>
      </c>
      <c r="J33" s="61"/>
      <c r="K33" s="50" t="s">
        <v>166</v>
      </c>
    </row>
    <row r="34" spans="3:11" x14ac:dyDescent="0.35">
      <c r="C34" s="51"/>
      <c r="D34" s="43" t="s">
        <v>1</v>
      </c>
      <c r="E34" s="43" t="s">
        <v>150</v>
      </c>
      <c r="F34" s="43" t="s">
        <v>2</v>
      </c>
      <c r="H34" s="61"/>
      <c r="I34" s="62"/>
      <c r="J34" s="61"/>
      <c r="K34" s="61"/>
    </row>
    <row r="35" spans="3:11" x14ac:dyDescent="0.35">
      <c r="C35" s="43" t="s">
        <v>1</v>
      </c>
      <c r="D35" s="43">
        <v>1</v>
      </c>
      <c r="E35" s="43">
        <v>0.16300000000000001</v>
      </c>
      <c r="F35" s="43">
        <v>-0.17199999999999999</v>
      </c>
      <c r="H35" s="63" t="s">
        <v>167</v>
      </c>
      <c r="I35" s="67">
        <v>-0.17199999999999999</v>
      </c>
      <c r="J35" s="61" t="s">
        <v>168</v>
      </c>
      <c r="K35" s="64" t="s">
        <v>23</v>
      </c>
    </row>
    <row r="36" spans="3:11" x14ac:dyDescent="0.35">
      <c r="C36" s="43" t="s">
        <v>150</v>
      </c>
      <c r="D36" s="69">
        <v>0.16300000000000001</v>
      </c>
      <c r="E36" s="43">
        <v>1</v>
      </c>
      <c r="F36" s="43">
        <v>-0.108</v>
      </c>
      <c r="H36" s="65" t="s">
        <v>169</v>
      </c>
      <c r="I36" s="68">
        <v>-0.108</v>
      </c>
      <c r="J36" s="61" t="s">
        <v>168</v>
      </c>
      <c r="K36" s="64" t="s">
        <v>25</v>
      </c>
    </row>
    <row r="37" spans="3:11" x14ac:dyDescent="0.35">
      <c r="C37" s="43" t="s">
        <v>2</v>
      </c>
      <c r="D37" s="67">
        <v>-0.17199999999999999</v>
      </c>
      <c r="E37" s="68">
        <v>-0.108</v>
      </c>
      <c r="F37" s="43">
        <v>1</v>
      </c>
      <c r="H37" s="66" t="s">
        <v>170</v>
      </c>
      <c r="I37" s="69">
        <v>0.16300000000000001</v>
      </c>
      <c r="J37" s="61" t="s">
        <v>168</v>
      </c>
      <c r="K37" s="64" t="s">
        <v>27</v>
      </c>
    </row>
    <row r="38" spans="3:11" x14ac:dyDescent="0.25">
      <c r="C38" s="43" t="s">
        <v>127</v>
      </c>
    </row>
    <row r="44" spans="3:11" ht="28.5" customHeight="1" x14ac:dyDescent="0.25"/>
    <row r="46" spans="3:11" s="54" customFormat="1" ht="29" customHeight="1" x14ac:dyDescent="0.25"/>
    <row r="47" spans="3:11" s="54" customFormat="1" ht="29.5" customHeight="1" x14ac:dyDescent="0.25"/>
    <row r="49" ht="29" customHeight="1" x14ac:dyDescent="0.25"/>
    <row r="50" ht="29" customHeight="1" x14ac:dyDescent="0.25"/>
    <row r="53" ht="45.5" customHeight="1" x14ac:dyDescent="0.25"/>
  </sheetData>
  <pageMargins left="0.75" right="0.75" top="1" bottom="1" header="0.3" footer="0.3"/>
  <pageSetup paperSize="9"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4"/>
  <sheetViews>
    <sheetView topLeftCell="A12" zoomScaleNormal="100" workbookViewId="0">
      <selection activeCell="B41" sqref="B41"/>
    </sheetView>
  </sheetViews>
  <sheetFormatPr defaultColWidth="9.1796875" defaultRowHeight="14.5" x14ac:dyDescent="0.35"/>
  <cols>
    <col min="1" max="1" width="9.1796875" style="8"/>
    <col min="2" max="2" width="56.36328125" style="8" customWidth="1"/>
    <col min="3" max="5" width="9.1796875" style="8"/>
    <col min="6" max="6" width="16" style="8" customWidth="1"/>
    <col min="7" max="7" width="16.453125" style="8" customWidth="1"/>
    <col min="8" max="8" width="9.1796875" style="8"/>
    <col min="9" max="9" width="13.81640625" style="8" customWidth="1"/>
    <col min="10" max="15" width="9.1796875" style="8"/>
    <col min="16" max="16" width="13.81640625" style="8" bestFit="1" customWidth="1"/>
    <col min="17" max="16384" width="9.1796875" style="8"/>
  </cols>
  <sheetData>
    <row r="1" spans="2:11" x14ac:dyDescent="0.35">
      <c r="B1" s="49" t="s">
        <v>231</v>
      </c>
    </row>
    <row r="2" spans="2:11" x14ac:dyDescent="0.35">
      <c r="B2" s="49"/>
    </row>
    <row r="3" spans="2:11" x14ac:dyDescent="0.35">
      <c r="B3" s="57" t="s">
        <v>156</v>
      </c>
    </row>
    <row r="4" spans="2:11" ht="15.5" x14ac:dyDescent="0.35">
      <c r="B4" s="58" t="s">
        <v>162</v>
      </c>
    </row>
    <row r="5" spans="2:11" x14ac:dyDescent="0.35">
      <c r="B5" s="121"/>
      <c r="C5" s="164" t="s">
        <v>1</v>
      </c>
      <c r="D5" s="164" t="s">
        <v>0</v>
      </c>
      <c r="E5" s="164" t="s">
        <v>2</v>
      </c>
      <c r="F5" s="122" t="s">
        <v>163</v>
      </c>
      <c r="G5" s="121"/>
    </row>
    <row r="6" spans="2:11" x14ac:dyDescent="0.35">
      <c r="B6" s="119" t="s">
        <v>106</v>
      </c>
      <c r="C6" s="165">
        <v>0.252</v>
      </c>
      <c r="D6" s="165">
        <v>0.16539999999999999</v>
      </c>
      <c r="E6" s="165">
        <v>0.39140000000000003</v>
      </c>
      <c r="F6" s="120" t="s">
        <v>128</v>
      </c>
      <c r="G6" s="123"/>
      <c r="J6" s="61"/>
    </row>
    <row r="7" spans="2:11" x14ac:dyDescent="0.35">
      <c r="B7" s="119" t="s">
        <v>108</v>
      </c>
      <c r="C7" s="165">
        <v>0.1356</v>
      </c>
      <c r="D7" s="165">
        <v>3.6200000000000003E-2</v>
      </c>
      <c r="E7" s="165">
        <v>0</v>
      </c>
      <c r="F7" s="120" t="s">
        <v>4</v>
      </c>
      <c r="G7" s="124"/>
      <c r="H7" s="71" t="s">
        <v>165</v>
      </c>
      <c r="J7" s="61"/>
      <c r="K7" s="50" t="s">
        <v>166</v>
      </c>
    </row>
    <row r="8" spans="2:11" x14ac:dyDescent="0.35">
      <c r="B8" s="119" t="s">
        <v>129</v>
      </c>
      <c r="C8" s="165">
        <v>9.0399999999999994E-2</v>
      </c>
      <c r="D8" s="165">
        <v>1.24E-2</v>
      </c>
      <c r="E8" s="165">
        <v>4.7500000000000001E-2</v>
      </c>
      <c r="F8" s="120" t="s">
        <v>128</v>
      </c>
      <c r="G8" s="123"/>
      <c r="H8" s="51" t="s">
        <v>237</v>
      </c>
      <c r="J8" s="61" t="s">
        <v>168</v>
      </c>
      <c r="K8" s="70" t="s">
        <v>11</v>
      </c>
    </row>
    <row r="9" spans="2:11" x14ac:dyDescent="0.35">
      <c r="B9" s="119" t="s">
        <v>107</v>
      </c>
      <c r="C9" s="165">
        <v>7.9200000000000007E-2</v>
      </c>
      <c r="D9" s="165">
        <v>0.1363</v>
      </c>
      <c r="E9" s="165">
        <v>3.8E-3</v>
      </c>
      <c r="F9" s="120" t="s">
        <v>128</v>
      </c>
      <c r="G9" s="123"/>
      <c r="H9" s="51" t="s">
        <v>238</v>
      </c>
      <c r="J9" s="61" t="s">
        <v>168</v>
      </c>
      <c r="K9" s="70" t="s">
        <v>15</v>
      </c>
    </row>
    <row r="10" spans="2:11" x14ac:dyDescent="0.35">
      <c r="B10" s="119" t="s">
        <v>130</v>
      </c>
      <c r="C10" s="165">
        <v>7.6100000000000001E-2</v>
      </c>
      <c r="D10" s="165">
        <v>4.5600000000000002E-2</v>
      </c>
      <c r="E10" s="165">
        <v>0.15390000000000001</v>
      </c>
      <c r="F10" s="120" t="s">
        <v>128</v>
      </c>
      <c r="G10" s="123"/>
      <c r="H10" s="51" t="s">
        <v>239</v>
      </c>
      <c r="J10" s="61" t="s">
        <v>168</v>
      </c>
      <c r="K10" s="70" t="s">
        <v>18</v>
      </c>
    </row>
    <row r="11" spans="2:11" x14ac:dyDescent="0.35">
      <c r="B11" s="119" t="s">
        <v>110</v>
      </c>
      <c r="C11" s="165">
        <v>6.9199999999999998E-2</v>
      </c>
      <c r="D11" s="165">
        <v>1.2800000000000001E-2</v>
      </c>
      <c r="E11" s="165">
        <v>0.29210000000000003</v>
      </c>
      <c r="F11" s="120" t="s">
        <v>128</v>
      </c>
      <c r="G11" s="123"/>
      <c r="H11" s="51" t="s">
        <v>240</v>
      </c>
      <c r="J11" s="61" t="s">
        <v>168</v>
      </c>
      <c r="K11" s="70" t="s">
        <v>21</v>
      </c>
    </row>
    <row r="12" spans="2:11" x14ac:dyDescent="0.35">
      <c r="B12" s="119" t="s">
        <v>131</v>
      </c>
      <c r="C12" s="165">
        <v>4.87E-2</v>
      </c>
      <c r="D12" s="165">
        <v>7.4200000000000002E-2</v>
      </c>
      <c r="E12" s="165">
        <v>0</v>
      </c>
      <c r="F12" s="120" t="s">
        <v>4</v>
      </c>
      <c r="G12" s="124"/>
    </row>
    <row r="13" spans="2:11" x14ac:dyDescent="0.35">
      <c r="B13" s="119" t="s">
        <v>132</v>
      </c>
      <c r="C13" s="165">
        <v>4.3299999999999998E-2</v>
      </c>
      <c r="D13" s="165">
        <v>0.109</v>
      </c>
      <c r="E13" s="165">
        <v>2.5700000000000001E-2</v>
      </c>
      <c r="F13" s="120" t="s">
        <v>128</v>
      </c>
      <c r="G13" s="123"/>
    </row>
    <row r="14" spans="2:11" x14ac:dyDescent="0.35">
      <c r="B14" s="119" t="s">
        <v>133</v>
      </c>
      <c r="C14" s="165">
        <v>3.95E-2</v>
      </c>
      <c r="D14" s="165">
        <v>3.5200000000000002E-2</v>
      </c>
      <c r="E14" s="165">
        <v>7.6E-3</v>
      </c>
      <c r="F14" s="120" t="s">
        <v>128</v>
      </c>
      <c r="G14" s="123"/>
    </row>
    <row r="15" spans="2:11" x14ac:dyDescent="0.35">
      <c r="B15" s="119" t="s">
        <v>134</v>
      </c>
      <c r="C15" s="165">
        <v>3.6700000000000003E-2</v>
      </c>
      <c r="D15" s="165">
        <v>0</v>
      </c>
      <c r="E15" s="165">
        <v>5.7000000000000002E-3</v>
      </c>
      <c r="F15" s="120" t="s">
        <v>4</v>
      </c>
      <c r="G15" s="124"/>
    </row>
    <row r="16" spans="2:11" x14ac:dyDescent="0.35">
      <c r="B16" s="119" t="s">
        <v>135</v>
      </c>
      <c r="C16" s="165">
        <v>3.2399999999999998E-2</v>
      </c>
      <c r="D16" s="165">
        <v>2.2000000000000001E-3</v>
      </c>
      <c r="E16" s="165">
        <v>0</v>
      </c>
      <c r="F16" s="120" t="s">
        <v>4</v>
      </c>
      <c r="G16" s="124"/>
    </row>
    <row r="17" spans="2:12" x14ac:dyDescent="0.35">
      <c r="B17" s="119" t="s">
        <v>136</v>
      </c>
      <c r="C17" s="165">
        <v>2.5399999999999999E-2</v>
      </c>
      <c r="D17" s="165">
        <v>3.3399999999999999E-2</v>
      </c>
      <c r="E17" s="165">
        <v>2.9499999999999998E-2</v>
      </c>
      <c r="F17" s="120" t="s">
        <v>128</v>
      </c>
      <c r="G17" s="123"/>
    </row>
    <row r="18" spans="2:12" x14ac:dyDescent="0.35">
      <c r="B18" s="119" t="s">
        <v>109</v>
      </c>
      <c r="C18" s="165">
        <v>1.7600000000000001E-2</v>
      </c>
      <c r="D18" s="165">
        <v>0.17119999999999999</v>
      </c>
      <c r="E18" s="165">
        <v>2.5700000000000001E-2</v>
      </c>
      <c r="F18" s="120" t="s">
        <v>128</v>
      </c>
      <c r="G18" s="123"/>
    </row>
    <row r="19" spans="2:12" x14ac:dyDescent="0.35">
      <c r="B19" s="119" t="s">
        <v>137</v>
      </c>
      <c r="C19" s="165">
        <v>2.3400000000000001E-2</v>
      </c>
      <c r="D19" s="165">
        <v>8.9399999999999993E-2</v>
      </c>
      <c r="E19" s="165">
        <v>1.24E-2</v>
      </c>
      <c r="F19" s="120" t="s">
        <v>128</v>
      </c>
      <c r="G19" s="123"/>
    </row>
    <row r="20" spans="2:12" x14ac:dyDescent="0.35">
      <c r="B20" s="119" t="s">
        <v>138</v>
      </c>
      <c r="C20" s="165">
        <v>3.0499999999999999E-2</v>
      </c>
      <c r="D20" s="165">
        <v>7.6799999999999993E-2</v>
      </c>
      <c r="E20" s="165">
        <v>4.7999999999999996E-3</v>
      </c>
      <c r="F20" s="120" t="s">
        <v>128</v>
      </c>
      <c r="G20" s="123"/>
    </row>
    <row r="22" spans="2:12" x14ac:dyDescent="0.35">
      <c r="B22" s="60" t="s">
        <v>157</v>
      </c>
    </row>
    <row r="23" spans="2:12" ht="15.5" x14ac:dyDescent="0.35">
      <c r="B23" s="58" t="s">
        <v>164</v>
      </c>
    </row>
    <row r="25" spans="2:12" x14ac:dyDescent="0.35">
      <c r="C25" s="46" t="s">
        <v>125</v>
      </c>
      <c r="D25" s="43"/>
      <c r="E25" s="43"/>
      <c r="F25" s="43"/>
      <c r="G25" s="43"/>
    </row>
    <row r="26" spans="2:12" x14ac:dyDescent="0.35">
      <c r="C26" s="43"/>
      <c r="D26" s="43" t="s">
        <v>149</v>
      </c>
      <c r="E26" s="43"/>
      <c r="F26" s="43"/>
      <c r="G26" s="43"/>
      <c r="I26" s="61"/>
      <c r="J26" s="166" t="s">
        <v>165</v>
      </c>
      <c r="K26" s="61"/>
      <c r="L26" s="50" t="s">
        <v>166</v>
      </c>
    </row>
    <row r="27" spans="2:12" x14ac:dyDescent="0.35">
      <c r="D27" s="43" t="s">
        <v>1</v>
      </c>
      <c r="E27" s="43" t="s">
        <v>150</v>
      </c>
      <c r="F27" s="43" t="s">
        <v>2</v>
      </c>
      <c r="G27" s="43"/>
      <c r="I27" s="61"/>
      <c r="J27" s="62"/>
      <c r="K27" s="61"/>
      <c r="L27" s="61"/>
    </row>
    <row r="28" spans="2:12" x14ac:dyDescent="0.35">
      <c r="C28" s="43" t="s">
        <v>1</v>
      </c>
      <c r="D28" s="43">
        <v>1</v>
      </c>
      <c r="E28" s="43">
        <v>0.29499999999999998</v>
      </c>
      <c r="F28" s="43">
        <v>0.71099999999999997</v>
      </c>
      <c r="G28" s="43"/>
      <c r="I28" s="63" t="s">
        <v>167</v>
      </c>
      <c r="J28" s="67">
        <v>0.71099999999999997</v>
      </c>
      <c r="K28" s="61" t="s">
        <v>168</v>
      </c>
      <c r="L28" s="64" t="s">
        <v>23</v>
      </c>
    </row>
    <row r="29" spans="2:12" x14ac:dyDescent="0.35">
      <c r="C29" s="43" t="s">
        <v>150</v>
      </c>
      <c r="D29" s="69">
        <v>0.29499999999999998</v>
      </c>
      <c r="E29" s="43">
        <v>1</v>
      </c>
      <c r="F29" s="43">
        <v>0.20699999999999999</v>
      </c>
      <c r="G29" s="43"/>
      <c r="I29" s="65" t="s">
        <v>169</v>
      </c>
      <c r="J29" s="68">
        <v>0.20699999999999999</v>
      </c>
      <c r="K29" s="61" t="s">
        <v>168</v>
      </c>
      <c r="L29" s="64" t="s">
        <v>25</v>
      </c>
    </row>
    <row r="30" spans="2:12" x14ac:dyDescent="0.35">
      <c r="C30" s="43" t="s">
        <v>2</v>
      </c>
      <c r="D30" s="67">
        <v>0.71099999999999997</v>
      </c>
      <c r="E30" s="68">
        <v>0.20699999999999999</v>
      </c>
      <c r="F30" s="43">
        <v>1</v>
      </c>
      <c r="G30" s="43"/>
      <c r="I30" s="66" t="s">
        <v>170</v>
      </c>
      <c r="J30" s="69">
        <v>0.29499999999999998</v>
      </c>
      <c r="K30" s="61" t="s">
        <v>168</v>
      </c>
      <c r="L30" s="64" t="s">
        <v>27</v>
      </c>
    </row>
    <row r="31" spans="2:12" x14ac:dyDescent="0.35">
      <c r="C31" s="43" t="s">
        <v>127</v>
      </c>
      <c r="D31" s="43"/>
      <c r="E31" s="43"/>
      <c r="F31" s="43"/>
      <c r="G31" s="43"/>
    </row>
    <row r="34" spans="2:2" x14ac:dyDescent="0.35">
      <c r="B34" s="94"/>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58"/>
  <sheetViews>
    <sheetView topLeftCell="A18" zoomScaleNormal="80" workbookViewId="0">
      <selection activeCell="F43" sqref="F43"/>
    </sheetView>
  </sheetViews>
  <sheetFormatPr defaultColWidth="8.81640625" defaultRowHeight="14.5" x14ac:dyDescent="0.25"/>
  <cols>
    <col min="1" max="1" width="18.81640625" style="43" customWidth="1"/>
    <col min="2" max="2" width="27.453125" style="43" customWidth="1"/>
    <col min="3" max="16384" width="8.81640625" style="43"/>
  </cols>
  <sheetData>
    <row r="2" spans="1:3" x14ac:dyDescent="0.25">
      <c r="A2" s="48" t="s">
        <v>155</v>
      </c>
    </row>
    <row r="4" spans="1:3" ht="15.5" x14ac:dyDescent="0.35">
      <c r="A4" s="77" t="s">
        <v>171</v>
      </c>
    </row>
    <row r="5" spans="1:3" x14ac:dyDescent="0.25">
      <c r="A5" s="47" t="s">
        <v>68</v>
      </c>
      <c r="B5" s="43" t="s">
        <v>64</v>
      </c>
      <c r="C5" s="44">
        <v>5.6000000000000001E-2</v>
      </c>
    </row>
    <row r="6" spans="1:3" x14ac:dyDescent="0.25">
      <c r="A6" s="47" t="s">
        <v>69</v>
      </c>
      <c r="B6" s="43" t="s">
        <v>65</v>
      </c>
      <c r="C6" s="44">
        <v>0.69599999999999995</v>
      </c>
    </row>
    <row r="7" spans="1:3" x14ac:dyDescent="0.25">
      <c r="A7" s="47" t="s">
        <v>177</v>
      </c>
      <c r="B7" s="43" t="s">
        <v>66</v>
      </c>
      <c r="C7" s="45">
        <v>1.002</v>
      </c>
    </row>
    <row r="10" spans="1:3" ht="15.5" x14ac:dyDescent="0.35">
      <c r="A10" s="78" t="s">
        <v>172</v>
      </c>
      <c r="B10" s="79"/>
      <c r="C10" s="79"/>
    </row>
    <row r="11" spans="1:3" x14ac:dyDescent="0.25">
      <c r="A11" s="80"/>
      <c r="B11" s="79"/>
      <c r="C11" s="79"/>
    </row>
    <row r="12" spans="1:3" ht="15.5" x14ac:dyDescent="0.35">
      <c r="A12" s="81" t="s">
        <v>173</v>
      </c>
      <c r="B12" s="82" t="s">
        <v>174</v>
      </c>
      <c r="C12" s="83">
        <v>1</v>
      </c>
    </row>
    <row r="14" spans="1:3" x14ac:dyDescent="0.35">
      <c r="B14" s="140" t="s">
        <v>178</v>
      </c>
    </row>
    <row r="15" spans="1:3" x14ac:dyDescent="0.35">
      <c r="B15" s="140"/>
    </row>
    <row r="16" spans="1:3" x14ac:dyDescent="0.35">
      <c r="B16" s="159" t="s">
        <v>297</v>
      </c>
    </row>
    <row r="17" spans="1:3" x14ac:dyDescent="0.35">
      <c r="B17" s="140"/>
    </row>
    <row r="18" spans="1:3" x14ac:dyDescent="0.25">
      <c r="B18" s="149" t="s">
        <v>198</v>
      </c>
      <c r="C18" s="95"/>
    </row>
    <row r="19" spans="1:3" x14ac:dyDescent="0.25">
      <c r="B19" s="149" t="s">
        <v>183</v>
      </c>
      <c r="C19" s="95"/>
    </row>
    <row r="20" spans="1:3" x14ac:dyDescent="0.25">
      <c r="B20" s="160" t="s">
        <v>191</v>
      </c>
    </row>
    <row r="21" spans="1:3" x14ac:dyDescent="0.25">
      <c r="A21" s="54"/>
      <c r="B21" s="160" t="s">
        <v>192</v>
      </c>
      <c r="C21" s="54"/>
    </row>
    <row r="22" spans="1:3" x14ac:dyDescent="0.25">
      <c r="B22" s="149" t="s">
        <v>186</v>
      </c>
    </row>
    <row r="23" spans="1:3" x14ac:dyDescent="0.25">
      <c r="B23" s="149" t="s">
        <v>189</v>
      </c>
    </row>
    <row r="24" spans="1:3" x14ac:dyDescent="0.25">
      <c r="B24" s="170" t="s">
        <v>299</v>
      </c>
    </row>
    <row r="25" spans="1:3" x14ac:dyDescent="0.25">
      <c r="B25" s="160" t="s">
        <v>193</v>
      </c>
    </row>
    <row r="26" spans="1:3" x14ac:dyDescent="0.25">
      <c r="B26" s="149" t="s">
        <v>194</v>
      </c>
    </row>
    <row r="27" spans="1:3" x14ac:dyDescent="0.25">
      <c r="B27" s="149" t="s">
        <v>179</v>
      </c>
    </row>
    <row r="28" spans="1:3" x14ac:dyDescent="0.25">
      <c r="B28" s="149" t="s">
        <v>180</v>
      </c>
    </row>
    <row r="29" spans="1:3" x14ac:dyDescent="0.25">
      <c r="B29" s="149" t="s">
        <v>181</v>
      </c>
    </row>
    <row r="30" spans="1:3" x14ac:dyDescent="0.25">
      <c r="B30" s="149" t="s">
        <v>190</v>
      </c>
    </row>
    <row r="31" spans="1:3" x14ac:dyDescent="0.25">
      <c r="B31" s="149" t="s">
        <v>195</v>
      </c>
    </row>
    <row r="32" spans="1:3" x14ac:dyDescent="0.25">
      <c r="B32" s="149" t="s">
        <v>196</v>
      </c>
    </row>
    <row r="33" spans="2:9" x14ac:dyDescent="0.25">
      <c r="B33" s="149" t="s">
        <v>184</v>
      </c>
    </row>
    <row r="34" spans="2:9" x14ac:dyDescent="0.25">
      <c r="B34" s="152" t="s">
        <v>273</v>
      </c>
    </row>
    <row r="35" spans="2:9" x14ac:dyDescent="0.25">
      <c r="B35" s="149" t="s">
        <v>188</v>
      </c>
    </row>
    <row r="36" spans="2:9" x14ac:dyDescent="0.25">
      <c r="B36" s="149" t="s">
        <v>197</v>
      </c>
    </row>
    <row r="37" spans="2:9" x14ac:dyDescent="0.25">
      <c r="B37" s="149" t="s">
        <v>185</v>
      </c>
    </row>
    <row r="38" spans="2:9" x14ac:dyDescent="0.25">
      <c r="B38" s="160" t="s">
        <v>199</v>
      </c>
    </row>
    <row r="39" spans="2:9" x14ac:dyDescent="0.25">
      <c r="B39" s="149" t="s">
        <v>182</v>
      </c>
    </row>
    <row r="40" spans="2:9" x14ac:dyDescent="0.25">
      <c r="B40" s="149" t="s">
        <v>187</v>
      </c>
    </row>
    <row r="41" spans="2:9" x14ac:dyDescent="0.25">
      <c r="B41" s="171" t="s">
        <v>300</v>
      </c>
    </row>
    <row r="42" spans="2:9" x14ac:dyDescent="0.25">
      <c r="B42" s="171"/>
    </row>
    <row r="43" spans="2:9" x14ac:dyDescent="0.35">
      <c r="B43" s="140" t="s">
        <v>241</v>
      </c>
    </row>
    <row r="44" spans="2:9" x14ac:dyDescent="0.35">
      <c r="B44" s="161"/>
    </row>
    <row r="45" spans="2:9" ht="16" customHeight="1" x14ac:dyDescent="0.35">
      <c r="B45" s="162" t="s">
        <v>270</v>
      </c>
      <c r="C45" s="137"/>
      <c r="D45" s="137"/>
      <c r="E45" s="137"/>
      <c r="F45" s="137"/>
      <c r="G45" s="137"/>
      <c r="H45" s="137"/>
      <c r="I45" s="137"/>
    </row>
    <row r="46" spans="2:9" x14ac:dyDescent="0.25">
      <c r="B46" s="163" t="s">
        <v>269</v>
      </c>
    </row>
    <row r="47" spans="2:9" x14ac:dyDescent="0.25">
      <c r="B47" s="163" t="s">
        <v>271</v>
      </c>
    </row>
    <row r="48" spans="2:9" x14ac:dyDescent="0.25">
      <c r="B48" s="163" t="s">
        <v>281</v>
      </c>
    </row>
    <row r="49" spans="2:2" x14ac:dyDescent="0.25">
      <c r="B49" s="163" t="s">
        <v>283</v>
      </c>
    </row>
    <row r="50" spans="2:2" x14ac:dyDescent="0.25">
      <c r="B50" s="163" t="s">
        <v>272</v>
      </c>
    </row>
    <row r="51" spans="2:2" x14ac:dyDescent="0.25">
      <c r="B51" s="163" t="s">
        <v>274</v>
      </c>
    </row>
    <row r="52" spans="2:2" x14ac:dyDescent="0.25">
      <c r="B52" s="163" t="s">
        <v>275</v>
      </c>
    </row>
    <row r="53" spans="2:2" x14ac:dyDescent="0.25">
      <c r="B53" s="163" t="s">
        <v>280</v>
      </c>
    </row>
    <row r="54" spans="2:2" x14ac:dyDescent="0.25">
      <c r="B54" s="163" t="s">
        <v>276</v>
      </c>
    </row>
    <row r="55" spans="2:2" x14ac:dyDescent="0.25">
      <c r="B55" s="163" t="s">
        <v>277</v>
      </c>
    </row>
    <row r="56" spans="2:2" x14ac:dyDescent="0.25">
      <c r="B56" s="163" t="s">
        <v>278</v>
      </c>
    </row>
    <row r="57" spans="2:2" x14ac:dyDescent="0.25">
      <c r="B57" s="163" t="s">
        <v>279</v>
      </c>
    </row>
    <row r="58" spans="2:2" x14ac:dyDescent="0.25">
      <c r="B58" s="163" t="s">
        <v>282</v>
      </c>
    </row>
  </sheetData>
  <sortState ref="B18:B40">
    <sortCondition ref="B40"/>
  </sortState>
  <pageMargins left="0.75" right="0.75" top="1" bottom="1"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Z44"/>
  <sheetViews>
    <sheetView topLeftCell="D17" zoomScale="98" zoomScaleNormal="98" workbookViewId="0">
      <selection activeCell="D39" sqref="D39"/>
    </sheetView>
  </sheetViews>
  <sheetFormatPr defaultColWidth="10.1796875" defaultRowHeight="14.5" x14ac:dyDescent="0.35"/>
  <cols>
    <col min="1" max="1" width="10.36328125" style="8" customWidth="1"/>
    <col min="2" max="2" width="16" style="11" customWidth="1"/>
    <col min="3" max="3" width="12.453125" style="8" customWidth="1"/>
    <col min="4" max="4" width="12.81640625" style="8" customWidth="1"/>
    <col min="5" max="5" width="17.453125" style="8" customWidth="1"/>
    <col min="6" max="6" width="10.6328125" style="8" customWidth="1"/>
    <col min="7" max="7" width="13.1796875" style="8" customWidth="1"/>
    <col min="8" max="8" width="13.453125" style="8" customWidth="1"/>
    <col min="9" max="9" width="16.453125" style="8" customWidth="1"/>
    <col min="10" max="10" width="12.453125" style="8" customWidth="1"/>
    <col min="11" max="11" width="10.6328125" style="8" customWidth="1"/>
    <col min="12" max="12" width="16.81640625" style="8" customWidth="1"/>
    <col min="13" max="13" width="14.81640625" style="8" customWidth="1"/>
    <col min="14" max="14" width="14.36328125" style="8" customWidth="1"/>
    <col min="15" max="15" width="11.6328125" style="8" customWidth="1"/>
    <col min="16" max="21" width="10.1796875" style="8"/>
    <col min="22" max="22" width="13.1796875" style="8" bestFit="1" customWidth="1"/>
    <col min="23" max="23" width="11" style="8" customWidth="1"/>
    <col min="24" max="16384" width="10.1796875" style="8"/>
  </cols>
  <sheetData>
    <row r="2" spans="2:52" x14ac:dyDescent="0.35">
      <c r="B2" s="9" t="s">
        <v>152</v>
      </c>
      <c r="Q2" s="10"/>
      <c r="R2" s="10"/>
      <c r="S2" s="10"/>
      <c r="T2" s="10"/>
      <c r="U2" s="10"/>
      <c r="V2" s="10"/>
      <c r="W2" s="10"/>
      <c r="X2" s="10"/>
    </row>
    <row r="3" spans="2:52" x14ac:dyDescent="0.35">
      <c r="Q3" s="10"/>
      <c r="R3" s="10"/>
      <c r="S3" s="10"/>
      <c r="T3" s="10"/>
      <c r="U3" s="10"/>
      <c r="V3" s="10"/>
      <c r="W3" s="10"/>
      <c r="X3" s="10"/>
    </row>
    <row r="4" spans="2:52" s="12" customFormat="1" ht="21.75" customHeight="1" x14ac:dyDescent="0.35">
      <c r="B4" s="13"/>
      <c r="D4" s="178" t="s">
        <v>44</v>
      </c>
      <c r="E4" s="178"/>
      <c r="F4" s="178" t="s">
        <v>45</v>
      </c>
      <c r="G4" s="178"/>
      <c r="H4" s="178" t="s">
        <v>44</v>
      </c>
      <c r="I4" s="178"/>
      <c r="J4" s="178" t="s">
        <v>45</v>
      </c>
      <c r="K4" s="178"/>
      <c r="L4" s="178" t="s">
        <v>44</v>
      </c>
      <c r="M4" s="178"/>
      <c r="N4" s="178" t="s">
        <v>45</v>
      </c>
      <c r="O4" s="178"/>
      <c r="Q4" s="3" t="s">
        <v>151</v>
      </c>
      <c r="R4" s="3"/>
      <c r="S4" s="3"/>
      <c r="T4" s="3"/>
      <c r="U4" s="3"/>
      <c r="V4" s="14"/>
      <c r="W4" s="14"/>
      <c r="X4" s="14"/>
    </row>
    <row r="5" spans="2:52" s="1" customFormat="1" x14ac:dyDescent="0.35">
      <c r="B5" s="2" t="s">
        <v>70</v>
      </c>
      <c r="D5" s="1" t="s">
        <v>1</v>
      </c>
      <c r="E5" s="1" t="s">
        <v>3</v>
      </c>
      <c r="F5" s="1" t="s">
        <v>1</v>
      </c>
      <c r="G5" s="1" t="s">
        <v>3</v>
      </c>
      <c r="H5" s="1" t="s">
        <v>1</v>
      </c>
      <c r="I5" s="1" t="s">
        <v>3</v>
      </c>
      <c r="J5" s="1" t="s">
        <v>1</v>
      </c>
      <c r="K5" s="1" t="s">
        <v>3</v>
      </c>
      <c r="L5" s="1" t="s">
        <v>1</v>
      </c>
      <c r="M5" s="1" t="s">
        <v>3</v>
      </c>
      <c r="N5" s="1" t="s">
        <v>1</v>
      </c>
      <c r="O5" s="1" t="s">
        <v>3</v>
      </c>
      <c r="Q5" s="3"/>
      <c r="R5" s="3"/>
      <c r="S5" s="3"/>
      <c r="T5" s="3"/>
      <c r="U5" s="3"/>
      <c r="V5" s="3"/>
      <c r="W5" s="3"/>
      <c r="X5" s="3"/>
    </row>
    <row r="6" spans="2:52" x14ac:dyDescent="0.35">
      <c r="D6" s="178" t="s">
        <v>72</v>
      </c>
      <c r="E6" s="178"/>
      <c r="F6" s="178"/>
      <c r="G6" s="178"/>
      <c r="H6" s="178" t="s">
        <v>73</v>
      </c>
      <c r="I6" s="178"/>
      <c r="J6" s="178"/>
      <c r="K6" s="178"/>
      <c r="L6" s="179" t="s">
        <v>74</v>
      </c>
      <c r="M6" s="179"/>
      <c r="N6" s="179"/>
      <c r="O6" s="179"/>
      <c r="Q6" s="3" t="s">
        <v>75</v>
      </c>
      <c r="R6" s="3"/>
      <c r="S6" s="10"/>
      <c r="T6" s="10"/>
      <c r="U6" s="10"/>
      <c r="V6" s="10"/>
      <c r="W6" s="10"/>
      <c r="X6" s="10"/>
    </row>
    <row r="7" spans="2:52" x14ac:dyDescent="0.35">
      <c r="B7" s="2" t="s">
        <v>76</v>
      </c>
      <c r="D7" s="1">
        <v>1996</v>
      </c>
      <c r="H7" s="1">
        <v>2003</v>
      </c>
      <c r="L7" s="1">
        <v>2015</v>
      </c>
      <c r="Q7" s="10"/>
      <c r="R7" s="10"/>
      <c r="S7" s="10"/>
      <c r="T7" s="10"/>
      <c r="U7" s="10"/>
      <c r="V7" s="10"/>
      <c r="W7" s="10"/>
      <c r="X7" s="10"/>
    </row>
    <row r="8" spans="2:52" x14ac:dyDescent="0.35">
      <c r="Q8" s="3" t="s">
        <v>70</v>
      </c>
      <c r="R8" s="3" t="s">
        <v>77</v>
      </c>
      <c r="S8" s="3" t="s">
        <v>78</v>
      </c>
      <c r="T8" s="3" t="s">
        <v>79</v>
      </c>
      <c r="U8" s="3" t="s">
        <v>80</v>
      </c>
      <c r="V8" s="3" t="s">
        <v>148</v>
      </c>
      <c r="W8" s="3" t="s">
        <v>81</v>
      </c>
      <c r="X8" s="10"/>
    </row>
    <row r="9" spans="2:52" x14ac:dyDescent="0.35">
      <c r="B9" s="2" t="s">
        <v>82</v>
      </c>
      <c r="F9" s="15">
        <f>ROUND(AVERAGE(F10:F11),3)</f>
        <v>0.83399999999999996</v>
      </c>
      <c r="G9" s="15">
        <f>ROUND(AVERAGE(G10:G11),3)</f>
        <v>0.75</v>
      </c>
      <c r="J9" s="15">
        <f>ROUND(AVERAGE(J10:J11),3)</f>
        <v>0.83399999999999996</v>
      </c>
      <c r="K9" s="15">
        <f>ROUND(AVERAGE(K10:K11),3)</f>
        <v>1</v>
      </c>
      <c r="N9" s="15">
        <f>ROUND(AVERAGE(N10:N11),3)</f>
        <v>0.83399999999999996</v>
      </c>
      <c r="O9" s="15">
        <f>ROUND(AVERAGE(O10:O11),3)</f>
        <v>1</v>
      </c>
      <c r="Q9" s="3" t="s">
        <v>1</v>
      </c>
      <c r="R9" s="3" t="s">
        <v>71</v>
      </c>
      <c r="S9" s="10">
        <v>0.83399999999999996</v>
      </c>
      <c r="T9" s="10">
        <v>0.69899999999999995</v>
      </c>
      <c r="U9" s="10">
        <v>0.75</v>
      </c>
      <c r="V9" s="10">
        <v>0.35399999999999998</v>
      </c>
      <c r="W9" s="10">
        <v>0.155</v>
      </c>
      <c r="X9" s="10"/>
    </row>
    <row r="10" spans="2:52" x14ac:dyDescent="0.35">
      <c r="B10" s="11" t="s">
        <v>83</v>
      </c>
      <c r="D10" s="12">
        <v>2</v>
      </c>
      <c r="E10" s="12">
        <v>3</v>
      </c>
      <c r="F10" s="16">
        <f>IF(D10&gt;E10,1,ROUND(D10/E10,3))</f>
        <v>0.66700000000000004</v>
      </c>
      <c r="G10" s="16">
        <f>IF(E10&gt;D10,1,ROUND(E10/D10,3))</f>
        <v>1</v>
      </c>
      <c r="H10" s="12">
        <v>2</v>
      </c>
      <c r="I10" s="12">
        <v>3</v>
      </c>
      <c r="J10" s="16">
        <f>IF(H10&gt;I10,1,ROUND(H10/I10,3))</f>
        <v>0.66700000000000004</v>
      </c>
      <c r="K10" s="16">
        <f>IF(I10&gt;H10,1,ROUND(I10/H10,3))</f>
        <v>1</v>
      </c>
      <c r="L10" s="12">
        <v>2</v>
      </c>
      <c r="M10" s="12">
        <v>3</v>
      </c>
      <c r="N10" s="17">
        <f>IF(L10&gt;M10,1,ROUND(L10/M10,3))</f>
        <v>0.66700000000000004</v>
      </c>
      <c r="O10" s="17">
        <f>IF(M10&gt;L10,1,ROUND(M10/L10,3))</f>
        <v>1</v>
      </c>
      <c r="Q10" s="3" t="s">
        <v>2</v>
      </c>
      <c r="R10" s="3" t="s">
        <v>71</v>
      </c>
      <c r="S10" s="10">
        <v>0.75</v>
      </c>
      <c r="T10" s="10">
        <v>0.99299999999999999</v>
      </c>
      <c r="U10" s="10">
        <v>1</v>
      </c>
      <c r="V10" s="10">
        <v>1</v>
      </c>
      <c r="W10" s="10">
        <v>0.155</v>
      </c>
      <c r="X10" s="10"/>
    </row>
    <row r="11" spans="2:52" x14ac:dyDescent="0.35">
      <c r="B11" s="11" t="s">
        <v>84</v>
      </c>
      <c r="D11" s="12">
        <v>4</v>
      </c>
      <c r="E11" s="12">
        <v>2</v>
      </c>
      <c r="F11" s="16">
        <f>IF(D11&gt;E11,1,ROUND(D11/E11,3))</f>
        <v>1</v>
      </c>
      <c r="G11" s="16">
        <f>IF(E11&gt;D11,1,ROUND(E11/D11,3))</f>
        <v>0.5</v>
      </c>
      <c r="H11" s="12">
        <v>4</v>
      </c>
      <c r="I11" s="12">
        <v>4</v>
      </c>
      <c r="J11" s="16">
        <f>IF(H11&gt;I11,1,ROUND(H11/I11,3))</f>
        <v>1</v>
      </c>
      <c r="K11" s="16">
        <f>IF(I11&gt;H11,1,ROUND(I11/H11,3))</f>
        <v>1</v>
      </c>
      <c r="L11" s="12">
        <v>4</v>
      </c>
      <c r="M11" s="8">
        <v>4</v>
      </c>
      <c r="N11" s="17">
        <f>IF(L11&gt;M11,1,ROUND(L11/M11,3))</f>
        <v>1</v>
      </c>
      <c r="O11" s="17">
        <f>IF(M11&gt;L11,1,ROUND(M11/L11,3))</f>
        <v>1</v>
      </c>
      <c r="Q11" s="3" t="s">
        <v>1</v>
      </c>
      <c r="R11" s="3" t="s">
        <v>85</v>
      </c>
      <c r="S11" s="10">
        <v>0.83399999999999996</v>
      </c>
      <c r="T11" s="10">
        <v>0.439</v>
      </c>
      <c r="U11" s="10">
        <v>0.75</v>
      </c>
      <c r="V11" s="10">
        <v>0.375</v>
      </c>
      <c r="W11" s="10">
        <v>0.10299999999999999</v>
      </c>
      <c r="X11" s="10"/>
    </row>
    <row r="12" spans="2:52" x14ac:dyDescent="0.35">
      <c r="D12" s="12"/>
      <c r="E12" s="12"/>
      <c r="F12" s="12"/>
      <c r="G12" s="12"/>
      <c r="H12" s="12"/>
      <c r="I12" s="12"/>
      <c r="J12" s="12"/>
      <c r="K12" s="12"/>
      <c r="L12" s="12"/>
      <c r="M12" s="12"/>
      <c r="Q12" s="3" t="s">
        <v>2</v>
      </c>
      <c r="R12" s="3" t="s">
        <v>85</v>
      </c>
      <c r="S12" s="10">
        <v>1</v>
      </c>
      <c r="T12" s="10">
        <v>0.95399999999999996</v>
      </c>
      <c r="U12" s="10">
        <v>1</v>
      </c>
      <c r="V12" s="10">
        <v>1</v>
      </c>
      <c r="W12" s="10">
        <v>0.95399999999999996</v>
      </c>
      <c r="X12" s="10"/>
    </row>
    <row r="13" spans="2:52" x14ac:dyDescent="0.35">
      <c r="B13" s="2" t="s">
        <v>86</v>
      </c>
      <c r="D13" s="12"/>
      <c r="E13" s="12"/>
      <c r="F13" s="18">
        <f>ROUND(AVERAGE(F14:F20),3)</f>
        <v>0.69899999999999995</v>
      </c>
      <c r="G13" s="19">
        <f>ROUND(AVERAGE(G14:G20),3)</f>
        <v>0.99199999999999999</v>
      </c>
      <c r="H13" s="12"/>
      <c r="I13" s="12"/>
      <c r="J13" s="19">
        <f>ROUND(AVERAGE(J14:J20),3)</f>
        <v>0.35899999999999999</v>
      </c>
      <c r="K13" s="19">
        <f>ROUND(AVERAGE(K14:K20),3)</f>
        <v>1</v>
      </c>
      <c r="L13" s="12"/>
      <c r="M13" s="12"/>
      <c r="N13" s="15">
        <f>ROUND(AVERAGE(N14:N20),3)</f>
        <v>0.30499999999999999</v>
      </c>
      <c r="O13" s="15">
        <f>ROUND(AVERAGE(O14:O20),3)</f>
        <v>1</v>
      </c>
      <c r="Q13" s="4" t="s">
        <v>1</v>
      </c>
      <c r="R13" s="4" t="s">
        <v>87</v>
      </c>
      <c r="S13" s="20">
        <v>0.83399999999999996</v>
      </c>
      <c r="T13" s="20">
        <v>0.30299999999999999</v>
      </c>
      <c r="U13" s="20">
        <v>0.875</v>
      </c>
      <c r="V13" s="20">
        <v>0.35599999999999998</v>
      </c>
      <c r="W13" s="20">
        <v>7.9000000000000001E-2</v>
      </c>
      <c r="X13" s="10"/>
    </row>
    <row r="14" spans="2:52" x14ac:dyDescent="0.35">
      <c r="B14" s="11" t="s">
        <v>88</v>
      </c>
      <c r="D14" s="21">
        <v>429633685</v>
      </c>
      <c r="E14" s="21">
        <v>1230075000</v>
      </c>
      <c r="F14" s="22">
        <f t="shared" ref="F14:F19" si="0">IF(D14&gt;E14,1,ROUND(D14/E14,3))</f>
        <v>0.34899999999999998</v>
      </c>
      <c r="G14" s="16">
        <v>1</v>
      </c>
      <c r="H14" s="23">
        <v>545530180</v>
      </c>
      <c r="I14" s="12">
        <v>1288400000</v>
      </c>
      <c r="J14" s="16">
        <f t="shared" ref="J14:J20" si="1">IF(H14&gt;I14,1,ROUND(H14/I14,3))</f>
        <v>0.42299999999999999</v>
      </c>
      <c r="K14" s="16">
        <v>1</v>
      </c>
      <c r="L14" s="40">
        <v>630492642</v>
      </c>
      <c r="M14" s="12">
        <v>1370840000</v>
      </c>
      <c r="N14" s="17">
        <f t="shared" ref="N14:N20" si="2">IF(L14&gt;M14,1,ROUND(L14/M14,3))</f>
        <v>0.46</v>
      </c>
      <c r="O14" s="17">
        <v>1</v>
      </c>
      <c r="Q14" s="4" t="s">
        <v>2</v>
      </c>
      <c r="R14" s="4" t="s">
        <v>87</v>
      </c>
      <c r="S14" s="20">
        <v>1</v>
      </c>
      <c r="T14" s="20">
        <v>1</v>
      </c>
      <c r="U14" s="20">
        <v>1</v>
      </c>
      <c r="V14" s="20">
        <v>1</v>
      </c>
      <c r="W14" s="20">
        <v>1</v>
      </c>
      <c r="X14" s="10"/>
    </row>
    <row r="15" spans="2:52" x14ac:dyDescent="0.35">
      <c r="B15" s="11" t="s">
        <v>89</v>
      </c>
      <c r="D15" s="24">
        <v>3385137.1</v>
      </c>
      <c r="E15" s="25">
        <v>9596960</v>
      </c>
      <c r="F15" s="16">
        <f t="shared" si="0"/>
        <v>0.35299999999999998</v>
      </c>
      <c r="G15" s="16">
        <v>1</v>
      </c>
      <c r="H15" s="26">
        <v>4435624</v>
      </c>
      <c r="I15" s="27">
        <v>9596960</v>
      </c>
      <c r="J15" s="16">
        <f t="shared" si="1"/>
        <v>0.46200000000000002</v>
      </c>
      <c r="K15" s="16">
        <v>1</v>
      </c>
      <c r="L15" s="12">
        <v>4435624</v>
      </c>
      <c r="M15" s="27">
        <v>9596960</v>
      </c>
      <c r="N15" s="17">
        <f t="shared" si="2"/>
        <v>0.46200000000000002</v>
      </c>
      <c r="O15" s="17">
        <v>1</v>
      </c>
      <c r="P15" s="28"/>
      <c r="Q15" s="20"/>
      <c r="R15" s="20"/>
      <c r="S15" s="20"/>
      <c r="T15" s="20"/>
      <c r="U15" s="20"/>
      <c r="V15" s="20"/>
      <c r="W15" s="20"/>
      <c r="X15" s="20"/>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row>
    <row r="16" spans="2:52" x14ac:dyDescent="0.35">
      <c r="B16" s="11" t="s">
        <v>90</v>
      </c>
      <c r="D16" s="6">
        <v>695627000000</v>
      </c>
      <c r="E16" s="7">
        <v>958159424835.33997</v>
      </c>
      <c r="F16" s="16">
        <f t="shared" si="0"/>
        <v>0.72599999999999998</v>
      </c>
      <c r="G16" s="16">
        <v>1</v>
      </c>
      <c r="H16" s="5">
        <v>72245870615</v>
      </c>
      <c r="I16" s="29">
        <v>1649928718134.5901</v>
      </c>
      <c r="J16" s="16">
        <f t="shared" si="1"/>
        <v>4.3999999999999997E-2</v>
      </c>
      <c r="K16" s="16">
        <v>1</v>
      </c>
      <c r="L16" s="6">
        <v>244247000000</v>
      </c>
      <c r="M16" s="30">
        <v>10866443998394</v>
      </c>
      <c r="N16" s="17">
        <f t="shared" si="2"/>
        <v>2.1999999999999999E-2</v>
      </c>
      <c r="O16" s="17">
        <v>1</v>
      </c>
      <c r="P16" s="28"/>
      <c r="Q16" s="20"/>
      <c r="R16" s="20"/>
      <c r="S16" s="20"/>
      <c r="T16" s="20"/>
      <c r="U16" s="20"/>
      <c r="V16" s="20"/>
      <c r="W16" s="20"/>
      <c r="X16" s="20"/>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row>
    <row r="17" spans="2:52" x14ac:dyDescent="0.35">
      <c r="B17" s="11" t="s">
        <v>91</v>
      </c>
      <c r="D17" s="31">
        <v>4.8769999999999998</v>
      </c>
      <c r="E17" s="7">
        <v>6.5430000000000001</v>
      </c>
      <c r="F17" s="16">
        <f t="shared" si="0"/>
        <v>0.745</v>
      </c>
      <c r="G17" s="16">
        <v>1</v>
      </c>
      <c r="H17" s="12">
        <v>4.5149999999999997</v>
      </c>
      <c r="I17" s="12">
        <v>8.7579999999999991</v>
      </c>
      <c r="J17" s="16">
        <f t="shared" si="1"/>
        <v>0.51600000000000001</v>
      </c>
      <c r="K17" s="16">
        <v>1</v>
      </c>
      <c r="L17" s="12">
        <v>5.3380000000000001</v>
      </c>
      <c r="M17" s="12">
        <v>17.082000000000001</v>
      </c>
      <c r="N17" s="17">
        <f t="shared" si="2"/>
        <v>0.312</v>
      </c>
      <c r="O17" s="17">
        <v>1</v>
      </c>
      <c r="P17" s="28"/>
      <c r="Q17" s="20"/>
      <c r="R17" s="20"/>
      <c r="S17" s="20"/>
      <c r="T17" s="20"/>
      <c r="U17" s="20"/>
      <c r="V17" s="20"/>
      <c r="W17" s="20"/>
      <c r="X17" s="20"/>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row>
    <row r="18" spans="2:52" x14ac:dyDescent="0.35">
      <c r="B18" s="11" t="s">
        <v>92</v>
      </c>
      <c r="D18" s="7">
        <v>6.97</v>
      </c>
      <c r="E18" s="7">
        <v>9.1999999999999993</v>
      </c>
      <c r="F18" s="16">
        <f t="shared" si="0"/>
        <v>0.75800000000000001</v>
      </c>
      <c r="G18" s="16">
        <v>1</v>
      </c>
      <c r="H18" s="12">
        <v>6.54</v>
      </c>
      <c r="I18" s="12">
        <v>10</v>
      </c>
      <c r="J18" s="16">
        <f t="shared" si="1"/>
        <v>0.65400000000000003</v>
      </c>
      <c r="K18" s="16">
        <v>1</v>
      </c>
      <c r="L18" s="12">
        <v>4.76</v>
      </c>
      <c r="M18" s="12">
        <v>6.9</v>
      </c>
      <c r="N18" s="17">
        <f t="shared" si="2"/>
        <v>0.69</v>
      </c>
      <c r="O18" s="17">
        <v>1</v>
      </c>
      <c r="P18" s="28"/>
      <c r="Q18" s="20"/>
      <c r="R18" s="20"/>
      <c r="S18" s="20"/>
      <c r="T18" s="20"/>
      <c r="U18" s="20"/>
      <c r="V18" s="20"/>
      <c r="W18" s="20"/>
      <c r="X18" s="20"/>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row>
    <row r="19" spans="2:52" x14ac:dyDescent="0.35">
      <c r="B19" s="11" t="s">
        <v>93</v>
      </c>
      <c r="D19" s="7">
        <v>15541.757369999999</v>
      </c>
      <c r="E19" s="7">
        <v>16104.9152316784</v>
      </c>
      <c r="F19" s="16">
        <f t="shared" si="0"/>
        <v>0.96499999999999997</v>
      </c>
      <c r="G19" s="16">
        <v>1</v>
      </c>
      <c r="H19" s="32">
        <v>14096.65382</v>
      </c>
      <c r="I19" s="12">
        <v>35126.306608063001</v>
      </c>
      <c r="J19" s="16">
        <f t="shared" si="1"/>
        <v>0.40100000000000002</v>
      </c>
      <c r="K19" s="16">
        <v>1</v>
      </c>
      <c r="L19" s="33">
        <f>38401.89187</f>
        <v>38401.891869999999</v>
      </c>
      <c r="M19" s="12">
        <v>214787.27139948501</v>
      </c>
      <c r="N19" s="17">
        <f t="shared" si="2"/>
        <v>0.17899999999999999</v>
      </c>
      <c r="O19" s="17">
        <v>1</v>
      </c>
      <c r="P19" s="28"/>
      <c r="Q19" s="20"/>
      <c r="R19" s="20"/>
      <c r="S19" s="20"/>
      <c r="T19" s="20"/>
      <c r="U19" s="20"/>
      <c r="V19" s="20"/>
      <c r="W19" s="20"/>
      <c r="X19" s="20"/>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row>
    <row r="20" spans="2:52" x14ac:dyDescent="0.35">
      <c r="B20" s="11" t="s">
        <v>94</v>
      </c>
      <c r="D20" s="7">
        <v>1.8</v>
      </c>
      <c r="E20" s="7">
        <v>1.7</v>
      </c>
      <c r="F20" s="16">
        <v>1</v>
      </c>
      <c r="G20" s="16">
        <f>IF(E20&gt;D20,1,ROUND(E20/D20,3))</f>
        <v>0.94399999999999995</v>
      </c>
      <c r="H20" s="8">
        <v>2.1046749E-2</v>
      </c>
      <c r="I20" s="12">
        <v>2.1</v>
      </c>
      <c r="J20" s="16">
        <f t="shared" si="1"/>
        <v>0.01</v>
      </c>
      <c r="K20" s="16">
        <v>1</v>
      </c>
      <c r="L20" s="8">
        <v>2.3028870999999999E-2</v>
      </c>
      <c r="M20" s="12">
        <v>1.9</v>
      </c>
      <c r="N20" s="17">
        <f t="shared" si="2"/>
        <v>1.2E-2</v>
      </c>
      <c r="O20" s="17">
        <v>1</v>
      </c>
      <c r="P20" s="28"/>
      <c r="Q20" s="20"/>
      <c r="R20" s="20" t="s">
        <v>95</v>
      </c>
      <c r="S20" s="20"/>
      <c r="T20" s="20"/>
      <c r="U20" s="20"/>
      <c r="V20" s="20"/>
      <c r="W20" s="20"/>
      <c r="X20" s="20"/>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row>
    <row r="21" spans="2:52" x14ac:dyDescent="0.35">
      <c r="D21" s="12"/>
      <c r="E21" s="12"/>
      <c r="F21" s="12"/>
      <c r="G21" s="12"/>
      <c r="H21" s="12"/>
      <c r="I21" s="12"/>
      <c r="J21" s="12"/>
      <c r="K21" s="12"/>
      <c r="L21" s="12"/>
      <c r="M21" s="12"/>
      <c r="P21" s="28"/>
      <c r="Q21" s="20" t="s">
        <v>96</v>
      </c>
      <c r="R21" s="20" t="s">
        <v>1</v>
      </c>
      <c r="S21" s="20" t="s">
        <v>2</v>
      </c>
      <c r="T21" s="20"/>
      <c r="U21" s="20"/>
      <c r="V21" s="20"/>
      <c r="W21" s="20"/>
      <c r="X21" s="20"/>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row>
    <row r="22" spans="2:52" x14ac:dyDescent="0.35">
      <c r="B22" s="2" t="s">
        <v>97</v>
      </c>
      <c r="D22" s="12"/>
      <c r="E22" s="12"/>
      <c r="F22" s="19">
        <f>ROUND(AVERAGE(F23:F24),3)</f>
        <v>0.75</v>
      </c>
      <c r="G22" s="19">
        <f>ROUND(AVERAGE(G23:G24),3)</f>
        <v>1</v>
      </c>
      <c r="H22" s="12"/>
      <c r="I22" s="12"/>
      <c r="J22" s="19">
        <f>ROUND(AVERAGE(J23:J24),3)</f>
        <v>0.75</v>
      </c>
      <c r="K22" s="19">
        <f>ROUND(AVERAGE(K23:K24),3)</f>
        <v>1</v>
      </c>
      <c r="L22" s="12"/>
      <c r="M22" s="12"/>
      <c r="N22" s="15">
        <f>ROUND(AVERAGE(N23:N24),3)</f>
        <v>0.875</v>
      </c>
      <c r="O22" s="15">
        <f>ROUND(AVERAGE(O23:O24),3)</f>
        <v>1</v>
      </c>
      <c r="P22" s="28"/>
      <c r="Q22" s="20" t="s">
        <v>78</v>
      </c>
      <c r="R22" s="20">
        <f>ROUND(AVERAGE(F9,J9,N9),3)</f>
        <v>0.83399999999999996</v>
      </c>
      <c r="S22" s="20">
        <f>ROUND(AVERAGE(G9,K9,O9),3)</f>
        <v>0.91700000000000004</v>
      </c>
      <c r="T22" s="20"/>
      <c r="U22" s="20"/>
      <c r="V22" s="20"/>
      <c r="W22" s="20"/>
      <c r="X22" s="20"/>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row>
    <row r="23" spans="2:52" x14ac:dyDescent="0.35">
      <c r="B23" s="11" t="s">
        <v>98</v>
      </c>
      <c r="D23" s="8">
        <v>1</v>
      </c>
      <c r="E23" s="8">
        <v>1</v>
      </c>
      <c r="F23" s="17">
        <f>IF(D23&gt;E23,1,ROUND(D23/E23,3))</f>
        <v>1</v>
      </c>
      <c r="G23" s="17">
        <v>1</v>
      </c>
      <c r="H23" s="8">
        <v>1</v>
      </c>
      <c r="I23" s="8">
        <v>1</v>
      </c>
      <c r="J23" s="17">
        <f>IF(H23&gt;I23,1,ROUND(H23/I23,3))</f>
        <v>1</v>
      </c>
      <c r="K23" s="17">
        <f>IF(I23&gt;H23,1,ROUND(I23/H23,3))</f>
        <v>1</v>
      </c>
      <c r="L23" s="8">
        <v>1</v>
      </c>
      <c r="M23" s="8">
        <v>1</v>
      </c>
      <c r="N23" s="17">
        <f>IF(L23&gt;M23,1,ROUND(L23/M23,3))</f>
        <v>1</v>
      </c>
      <c r="O23" s="17">
        <f>IF(M23&gt;L23,1,ROUND(M23/L23,3))</f>
        <v>1</v>
      </c>
      <c r="P23" s="28"/>
      <c r="Q23" s="20" t="s">
        <v>79</v>
      </c>
      <c r="R23" s="34">
        <f>ROUND(AVERAGE(F13,J13,N13),3)</f>
        <v>0.45400000000000001</v>
      </c>
      <c r="S23" s="20">
        <f>ROUND(AVERAGE(G13,K13,O13),3)</f>
        <v>0.997</v>
      </c>
      <c r="T23" s="20"/>
      <c r="U23" s="20"/>
      <c r="V23" s="20"/>
      <c r="W23" s="20"/>
      <c r="X23" s="20"/>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row>
    <row r="24" spans="2:52" x14ac:dyDescent="0.35">
      <c r="B24" s="11" t="s">
        <v>99</v>
      </c>
      <c r="D24" s="8">
        <v>2</v>
      </c>
      <c r="E24" s="12">
        <v>4</v>
      </c>
      <c r="F24" s="17">
        <f>IF(D24&gt;E24,1,ROUND(D24/E24,3))</f>
        <v>0.5</v>
      </c>
      <c r="G24" s="17">
        <f>IF(E24&gt;D24,1,ROUND(E24/D24,3))</f>
        <v>1</v>
      </c>
      <c r="H24" s="8">
        <v>2</v>
      </c>
      <c r="I24" s="12">
        <v>4</v>
      </c>
      <c r="J24" s="17">
        <f>IF(H24&gt;I24,1,ROUND(H24/I24,3))</f>
        <v>0.5</v>
      </c>
      <c r="K24" s="17">
        <f>IF(I24&gt;H24,1,ROUND(I24/H24,3))</f>
        <v>1</v>
      </c>
      <c r="L24" s="8">
        <v>3</v>
      </c>
      <c r="M24" s="12">
        <v>4</v>
      </c>
      <c r="N24" s="17">
        <f>IF(L24&gt;M24,1,ROUND(L24/M24,3))</f>
        <v>0.75</v>
      </c>
      <c r="O24" s="17">
        <f>IF(M24&gt;L24,1,ROUND(M24/L24,3))</f>
        <v>1</v>
      </c>
      <c r="Q24" s="10" t="s">
        <v>80</v>
      </c>
      <c r="R24" s="10">
        <f>ROUND(AVERAGE(F22,J22,N22),3)</f>
        <v>0.79200000000000004</v>
      </c>
      <c r="S24" s="20">
        <f>ROUND(AVERAGE(G22,K22,O22),3)</f>
        <v>1</v>
      </c>
      <c r="T24" s="10"/>
      <c r="U24" s="10"/>
      <c r="V24" s="10"/>
      <c r="W24" s="10"/>
      <c r="X24" s="10"/>
    </row>
    <row r="25" spans="2:52" x14ac:dyDescent="0.35">
      <c r="C25" s="8" t="s">
        <v>100</v>
      </c>
      <c r="D25" s="8">
        <v>1</v>
      </c>
      <c r="E25" s="8">
        <v>1</v>
      </c>
      <c r="F25" s="17"/>
      <c r="G25" s="17"/>
      <c r="H25" s="8">
        <v>1</v>
      </c>
      <c r="I25" s="8">
        <v>1</v>
      </c>
      <c r="J25" s="17"/>
      <c r="K25" s="17"/>
      <c r="L25" s="8">
        <v>1</v>
      </c>
      <c r="M25" s="8">
        <v>1</v>
      </c>
      <c r="N25" s="17"/>
      <c r="O25" s="17"/>
      <c r="Q25" s="35" t="s">
        <v>148</v>
      </c>
      <c r="R25" s="10">
        <f>ROUND(AVERAGE(F30,J30,N30),3)</f>
        <v>0.188</v>
      </c>
      <c r="S25" s="20">
        <f>ROUND(AVERAGE(G30,K30,O30),3)</f>
        <v>1</v>
      </c>
      <c r="T25" s="10"/>
      <c r="U25" s="10"/>
      <c r="V25" s="10"/>
      <c r="W25" s="10"/>
      <c r="X25" s="10"/>
    </row>
    <row r="26" spans="2:52" x14ac:dyDescent="0.35">
      <c r="C26" s="8" t="s">
        <v>101</v>
      </c>
      <c r="D26" s="8">
        <v>0</v>
      </c>
      <c r="E26" s="8">
        <v>1</v>
      </c>
      <c r="F26" s="17"/>
      <c r="G26" s="17"/>
      <c r="H26" s="8">
        <v>0</v>
      </c>
      <c r="I26" s="8">
        <v>1</v>
      </c>
      <c r="J26" s="17"/>
      <c r="K26" s="17"/>
      <c r="L26" s="8">
        <v>1</v>
      </c>
      <c r="M26" s="8">
        <v>1</v>
      </c>
      <c r="N26" s="17"/>
      <c r="O26" s="17"/>
      <c r="Q26" s="10" t="s">
        <v>102</v>
      </c>
      <c r="R26" s="36">
        <f>ROUND(AVERAGE(F33,J33,N33),3)</f>
        <v>5.6000000000000001E-2</v>
      </c>
      <c r="S26" s="37">
        <f>ROUND(AVERAGE(G33,K33,O33),3)</f>
        <v>0.69599999999999995</v>
      </c>
      <c r="T26" s="10"/>
      <c r="U26" s="10"/>
      <c r="V26" s="10"/>
      <c r="W26" s="10"/>
      <c r="X26" s="10"/>
    </row>
    <row r="27" spans="2:52" x14ac:dyDescent="0.35">
      <c r="C27" s="8" t="s">
        <v>103</v>
      </c>
      <c r="D27" s="8">
        <v>0</v>
      </c>
      <c r="E27" s="8">
        <v>1</v>
      </c>
      <c r="F27" s="17"/>
      <c r="G27" s="17"/>
      <c r="H27" s="8">
        <v>0</v>
      </c>
      <c r="I27" s="8">
        <v>1</v>
      </c>
      <c r="J27" s="17"/>
      <c r="K27" s="17"/>
      <c r="L27" s="8">
        <v>0</v>
      </c>
      <c r="M27" s="8">
        <v>1</v>
      </c>
      <c r="N27" s="17"/>
      <c r="O27" s="17"/>
      <c r="Q27" s="10"/>
      <c r="R27" s="10" t="s">
        <v>104</v>
      </c>
      <c r="S27" s="10" t="s">
        <v>104</v>
      </c>
      <c r="T27" s="10"/>
      <c r="U27" s="10"/>
      <c r="V27" s="10"/>
      <c r="W27" s="10"/>
      <c r="X27" s="10"/>
    </row>
    <row r="28" spans="2:52" x14ac:dyDescent="0.35">
      <c r="C28" s="8" t="s">
        <v>105</v>
      </c>
      <c r="D28" s="8">
        <v>1</v>
      </c>
      <c r="E28" s="8">
        <v>1</v>
      </c>
      <c r="F28" s="17"/>
      <c r="G28" s="17"/>
      <c r="H28" s="8">
        <v>1</v>
      </c>
      <c r="I28" s="8">
        <v>1</v>
      </c>
      <c r="J28" s="17"/>
      <c r="K28" s="17"/>
      <c r="L28" s="8">
        <v>1</v>
      </c>
      <c r="M28" s="8">
        <v>1</v>
      </c>
      <c r="N28" s="17"/>
      <c r="O28" s="17"/>
      <c r="Q28" s="10"/>
      <c r="R28" s="37" t="s">
        <v>68</v>
      </c>
      <c r="S28" s="37" t="s">
        <v>69</v>
      </c>
      <c r="T28" s="10"/>
      <c r="U28" s="10"/>
      <c r="V28" s="10"/>
      <c r="W28" s="10"/>
      <c r="X28" s="10"/>
    </row>
    <row r="29" spans="2:52" x14ac:dyDescent="0.35">
      <c r="N29" s="28"/>
      <c r="O29" s="28"/>
      <c r="Q29" s="10"/>
      <c r="R29" s="10"/>
      <c r="S29" s="10"/>
      <c r="T29" s="10"/>
      <c r="U29" s="10"/>
      <c r="V29" s="10"/>
      <c r="W29" s="10"/>
      <c r="X29" s="10"/>
    </row>
    <row r="30" spans="2:52" x14ac:dyDescent="0.35">
      <c r="B30" s="2" t="s">
        <v>146</v>
      </c>
      <c r="F30" s="15">
        <f>ROUND(AVERAGE(F31:F31),3)</f>
        <v>0.20300000000000001</v>
      </c>
      <c r="G30" s="15">
        <f>ROUND(AVERAGE(G31:G31),3)</f>
        <v>1</v>
      </c>
      <c r="J30" s="15">
        <f>ROUND(AVERAGE(J31:J31),3)</f>
        <v>0.255</v>
      </c>
      <c r="K30" s="15">
        <f>ROUND(AVERAGE(K31:K31),3)</f>
        <v>1</v>
      </c>
      <c r="N30" s="15">
        <f>ROUND(AVERAGE(N31:N31),3)</f>
        <v>0.105</v>
      </c>
      <c r="O30" s="15">
        <f>ROUND(AVERAGE(O31:O31),3)</f>
        <v>1</v>
      </c>
      <c r="Q30" s="10"/>
      <c r="R30" s="10"/>
      <c r="S30" s="10"/>
      <c r="T30" s="10"/>
      <c r="U30" s="10"/>
      <c r="V30" s="10"/>
      <c r="W30" s="10"/>
      <c r="X30" s="10"/>
    </row>
    <row r="31" spans="2:52" s="23" customFormat="1" x14ac:dyDescent="0.35">
      <c r="B31" s="38" t="s">
        <v>147</v>
      </c>
      <c r="D31" s="23">
        <v>101</v>
      </c>
      <c r="E31" s="23">
        <v>497</v>
      </c>
      <c r="F31" s="16">
        <f>IF(D31&gt;E31,1,ROUND(D31/E31,3))</f>
        <v>0.20300000000000001</v>
      </c>
      <c r="G31" s="16">
        <v>1</v>
      </c>
      <c r="H31" s="23">
        <v>547</v>
      </c>
      <c r="I31" s="23">
        <v>2148</v>
      </c>
      <c r="J31" s="16">
        <f>IF(H31&gt;I31,1,ROUND(H31/I31,3))</f>
        <v>0.255</v>
      </c>
      <c r="K31" s="16">
        <v>1</v>
      </c>
      <c r="L31" s="23">
        <v>1986</v>
      </c>
      <c r="M31" s="23">
        <v>18895</v>
      </c>
      <c r="N31" s="16">
        <f>IF(L31&gt;M31,1,ROUND(L31/M31,3))</f>
        <v>0.105</v>
      </c>
      <c r="O31" s="16">
        <v>1</v>
      </c>
      <c r="Q31" s="39"/>
      <c r="R31" s="39"/>
      <c r="S31" s="39"/>
      <c r="T31" s="39"/>
      <c r="U31" s="39"/>
      <c r="V31" s="39"/>
      <c r="W31" s="39"/>
      <c r="X31" s="39"/>
    </row>
    <row r="33" spans="2:22" x14ac:dyDescent="0.35">
      <c r="B33" s="2" t="s">
        <v>81</v>
      </c>
      <c r="D33" s="15"/>
      <c r="E33" s="15"/>
      <c r="F33" s="15">
        <f>ROUND(F9*F13*F22*F30,3)</f>
        <v>8.8999999999999996E-2</v>
      </c>
      <c r="G33" s="15">
        <f>ROUND(F9*F13*F22*F30,3)</f>
        <v>8.8999999999999996E-2</v>
      </c>
      <c r="H33" s="15"/>
      <c r="I33" s="15"/>
      <c r="J33" s="15">
        <f>ROUND(J9*J13*J22*J30,3)</f>
        <v>5.7000000000000002E-2</v>
      </c>
      <c r="K33" s="15">
        <f>ROUND(K9*K13*K22*K30,3)</f>
        <v>1</v>
      </c>
      <c r="L33" s="15"/>
      <c r="M33" s="15"/>
      <c r="N33" s="15">
        <f>ROUND(N9*N13*N22*N30,3)</f>
        <v>2.3E-2</v>
      </c>
      <c r="O33" s="15">
        <f>ROUND(O9*O13*O22*O30,3)</f>
        <v>1</v>
      </c>
    </row>
    <row r="34" spans="2:22" x14ac:dyDescent="0.35">
      <c r="P34" s="28"/>
      <c r="Q34" s="28"/>
      <c r="R34" s="28"/>
      <c r="S34" s="28"/>
      <c r="T34" s="28"/>
      <c r="U34" s="28"/>
    </row>
    <row r="35" spans="2:22" x14ac:dyDescent="0.35">
      <c r="P35" s="28"/>
      <c r="Q35" s="28"/>
      <c r="R35" s="28"/>
      <c r="S35" s="28"/>
      <c r="T35" s="28"/>
      <c r="U35" s="28"/>
    </row>
    <row r="36" spans="2:22" x14ac:dyDescent="0.35">
      <c r="P36" s="28"/>
      <c r="Q36" s="28"/>
      <c r="R36" s="28"/>
      <c r="S36" s="28"/>
      <c r="T36" s="28"/>
      <c r="U36" s="28"/>
    </row>
    <row r="37" spans="2:22" x14ac:dyDescent="0.35">
      <c r="B37" s="172" t="s">
        <v>301</v>
      </c>
      <c r="C37" s="61"/>
      <c r="D37" s="61"/>
      <c r="P37" s="28"/>
      <c r="Q37" s="28" t="s">
        <v>125</v>
      </c>
      <c r="R37" s="28"/>
      <c r="S37" s="28"/>
      <c r="T37" s="28"/>
      <c r="U37" s="28"/>
    </row>
    <row r="38" spans="2:22" x14ac:dyDescent="0.35">
      <c r="B38" s="173" t="s">
        <v>71</v>
      </c>
      <c r="C38" s="61">
        <v>1996</v>
      </c>
      <c r="D38" s="61" t="s">
        <v>304</v>
      </c>
      <c r="P38" s="28"/>
      <c r="Q38" s="28"/>
      <c r="R38" s="28" t="s">
        <v>126</v>
      </c>
      <c r="S38" s="28"/>
      <c r="T38" s="28"/>
      <c r="U38" s="28"/>
    </row>
    <row r="39" spans="2:22" x14ac:dyDescent="0.35">
      <c r="B39" s="173" t="s">
        <v>85</v>
      </c>
      <c r="C39" s="61">
        <v>2003</v>
      </c>
      <c r="D39" s="61" t="s">
        <v>302</v>
      </c>
      <c r="P39" s="28"/>
      <c r="Q39" s="28"/>
      <c r="R39" s="28" t="s">
        <v>1</v>
      </c>
      <c r="S39" s="28" t="s">
        <v>2</v>
      </c>
      <c r="T39" s="28"/>
      <c r="U39" s="28"/>
    </row>
    <row r="40" spans="2:22" x14ac:dyDescent="0.35">
      <c r="B40" s="173" t="s">
        <v>87</v>
      </c>
      <c r="C40" s="61">
        <v>2015</v>
      </c>
      <c r="D40" s="12" t="s">
        <v>303</v>
      </c>
      <c r="P40" s="28"/>
      <c r="Q40" s="28" t="s">
        <v>1</v>
      </c>
      <c r="R40" s="28">
        <v>0</v>
      </c>
      <c r="S40" s="41">
        <v>1.002</v>
      </c>
      <c r="T40" s="28"/>
      <c r="U40" s="12" t="s">
        <v>154</v>
      </c>
      <c r="V40" s="42" t="s">
        <v>177</v>
      </c>
    </row>
    <row r="41" spans="2:22" x14ac:dyDescent="0.35">
      <c r="P41" s="28"/>
      <c r="Q41" s="28" t="s">
        <v>2</v>
      </c>
      <c r="R41" s="28">
        <v>1.002</v>
      </c>
      <c r="S41" s="28">
        <v>0</v>
      </c>
      <c r="T41" s="28"/>
      <c r="U41" s="28"/>
    </row>
    <row r="42" spans="2:22" x14ac:dyDescent="0.35">
      <c r="P42" s="28"/>
      <c r="Q42" s="28" t="s">
        <v>153</v>
      </c>
      <c r="R42" s="28"/>
      <c r="S42" s="28"/>
      <c r="T42" s="28"/>
      <c r="U42" s="28"/>
    </row>
    <row r="43" spans="2:22" x14ac:dyDescent="0.35">
      <c r="P43" s="28"/>
      <c r="Q43" s="28"/>
      <c r="R43" s="28"/>
      <c r="S43" s="28"/>
      <c r="T43" s="28"/>
      <c r="U43" s="28"/>
    </row>
    <row r="44" spans="2:22" x14ac:dyDescent="0.35">
      <c r="P44" s="28"/>
      <c r="Q44" s="28"/>
      <c r="R44" s="28"/>
      <c r="S44" s="28"/>
      <c r="T44" s="28"/>
      <c r="U44" s="28"/>
    </row>
  </sheetData>
  <mergeCells count="9">
    <mergeCell ref="L4:M4"/>
    <mergeCell ref="N4:O4"/>
    <mergeCell ref="D6:G6"/>
    <mergeCell ref="H6:K6"/>
    <mergeCell ref="L6:O6"/>
    <mergeCell ref="D4:E4"/>
    <mergeCell ref="F4:G4"/>
    <mergeCell ref="H4:I4"/>
    <mergeCell ref="J4:K4"/>
  </mergeCells>
  <pageMargins left="0.75" right="0.75" top="1" bottom="1" header="0.3" footer="0.3"/>
  <pageSetup paperSize="9" orientation="portrait" horizontalDpi="0" verticalDpi="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7</vt:i4>
      </vt:variant>
    </vt:vector>
  </HeadingPairs>
  <TitlesOfParts>
    <vt:vector size="7" baseType="lpstr">
      <vt:lpstr>Front page</vt:lpstr>
      <vt:lpstr>H2&amp;H3_MAIN</vt:lpstr>
      <vt:lpstr>H2 data_input</vt:lpstr>
      <vt:lpstr>strat_goals</vt:lpstr>
      <vt:lpstr>issues</vt:lpstr>
      <vt:lpstr>H3 data_input</vt:lpstr>
      <vt:lpstr>PIPR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Michał Domachowski</dc:creator>
  <cp:lastModifiedBy>Lucyna Czechowska</cp:lastModifiedBy>
  <dcterms:created xsi:type="dcterms:W3CDTF">2016-09-21T13:38:50Z</dcterms:created>
  <dcterms:modified xsi:type="dcterms:W3CDTF">2019-02-22T12:29:36Z</dcterms:modified>
</cp:coreProperties>
</file>