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84061803868\Documents\Prace naukowe\SONATA\Książka projektowa\ZAŁĄCZNIKI NA STRONĘ\tabele H2&amp;H3\"/>
    </mc:Choice>
  </mc:AlternateContent>
  <bookViews>
    <workbookView xWindow="120" yWindow="460" windowWidth="28280" windowHeight="16440" tabRatio="692"/>
  </bookViews>
  <sheets>
    <sheet name="Front page" sheetId="15" r:id="rId1"/>
    <sheet name="H2&amp;H3 MAIN" sheetId="7" r:id="rId2"/>
    <sheet name="H2 data input" sheetId="8" r:id="rId3"/>
    <sheet name="strat goals" sheetId="12" r:id="rId4"/>
    <sheet name="issues" sheetId="11" r:id="rId5"/>
    <sheet name="H3 data input" sheetId="13" r:id="rId6"/>
    <sheet name="PIPR" sheetId="1" r:id="rId7"/>
  </sheets>
  <calcPr calcId="179021" concurrentCalc="0"/>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4" i="7" l="1"/>
  <c r="AA4" i="7"/>
  <c r="AB4" i="7"/>
  <c r="J4" i="7"/>
  <c r="AC4" i="7"/>
  <c r="AD4" i="7"/>
  <c r="X4" i="7"/>
  <c r="Y4" i="7"/>
  <c r="I4" i="7"/>
  <c r="W4" i="7"/>
  <c r="H4" i="7"/>
  <c r="G4" i="7"/>
  <c r="Q4" i="7"/>
  <c r="R4" i="7"/>
  <c r="F4" i="7"/>
  <c r="P4" i="7"/>
  <c r="E4" i="7"/>
  <c r="D4" i="7"/>
  <c r="O30" i="1"/>
  <c r="N30" i="1"/>
  <c r="K30" i="1"/>
  <c r="J30" i="1"/>
  <c r="G30" i="1"/>
  <c r="F30" i="1"/>
  <c r="G23" i="1"/>
  <c r="F23" i="1"/>
  <c r="K23" i="1"/>
  <c r="J23" i="1"/>
  <c r="O23" i="1"/>
  <c r="N23" i="1"/>
  <c r="O10" i="1"/>
  <c r="N10" i="1"/>
  <c r="O9" i="1"/>
  <c r="N9" i="1"/>
  <c r="K10" i="1"/>
  <c r="J10" i="1"/>
  <c r="K9" i="1"/>
  <c r="J9" i="1"/>
  <c r="O19" i="1"/>
  <c r="N19" i="1"/>
  <c r="O18" i="1"/>
  <c r="N18" i="1"/>
  <c r="O17" i="1"/>
  <c r="N17" i="1"/>
  <c r="O16" i="1"/>
  <c r="N16" i="1"/>
  <c r="O15" i="1"/>
  <c r="N15" i="1"/>
  <c r="O14" i="1"/>
  <c r="N14" i="1"/>
  <c r="O13" i="1"/>
  <c r="N13" i="1"/>
  <c r="K19" i="1"/>
  <c r="J19" i="1"/>
  <c r="K18" i="1"/>
  <c r="J18" i="1"/>
  <c r="K17" i="1"/>
  <c r="J17" i="1"/>
  <c r="K16" i="1"/>
  <c r="J16" i="1"/>
  <c r="K15" i="1"/>
  <c r="J15" i="1"/>
  <c r="K14" i="1"/>
  <c r="J14" i="1"/>
  <c r="K13" i="1"/>
  <c r="J13" i="1"/>
  <c r="G19" i="1"/>
  <c r="F19" i="1"/>
  <c r="G18" i="1"/>
  <c r="F18" i="1"/>
  <c r="G17" i="1"/>
  <c r="F17" i="1"/>
  <c r="G16" i="1"/>
  <c r="F16" i="1"/>
  <c r="G15" i="1"/>
  <c r="F15" i="1"/>
  <c r="G14" i="1"/>
  <c r="F14" i="1"/>
  <c r="G10" i="1"/>
  <c r="F10" i="1"/>
  <c r="G9" i="1"/>
  <c r="F9" i="1"/>
  <c r="G13" i="1"/>
  <c r="F13" i="1"/>
  <c r="G8" i="1"/>
  <c r="K8" i="1"/>
  <c r="O8" i="1"/>
  <c r="G12" i="1"/>
  <c r="K12" i="1"/>
  <c r="O12" i="1"/>
  <c r="G21" i="1"/>
  <c r="K21" i="1"/>
  <c r="O21" i="1"/>
  <c r="G29" i="1"/>
  <c r="K29" i="1"/>
  <c r="O29" i="1"/>
  <c r="G32" i="1"/>
  <c r="K32" i="1"/>
  <c r="O32" i="1"/>
  <c r="F12" i="1"/>
  <c r="F21" i="1"/>
  <c r="F29" i="1"/>
  <c r="F32" i="1"/>
  <c r="J12" i="1"/>
  <c r="J21" i="1"/>
  <c r="J29" i="1"/>
  <c r="J32" i="1"/>
  <c r="N12" i="1"/>
  <c r="N21" i="1"/>
  <c r="N29" i="1"/>
  <c r="N32" i="1"/>
  <c r="S23" i="1"/>
  <c r="R23" i="1"/>
  <c r="S22" i="1"/>
  <c r="R22" i="1"/>
  <c r="S21" i="1"/>
  <c r="R21" i="1"/>
  <c r="R25" i="1"/>
  <c r="R24" i="1"/>
  <c r="S25" i="1"/>
  <c r="S24" i="1"/>
  <c r="C4" i="7"/>
</calcChain>
</file>

<file path=xl/comments1.xml><?xml version="1.0" encoding="utf-8"?>
<comments xmlns="http://schemas.openxmlformats.org/spreadsheetml/2006/main">
  <authors>
    <author>Michał Domachowski</author>
  </authors>
  <commentList>
    <comment ref="B13" authorId="0" shapeId="0">
      <text>
        <r>
          <rPr>
            <b/>
            <sz val="9"/>
            <color rgb="FF000000"/>
            <rFont val="Tahoma"/>
            <family val="2"/>
            <charset val="238"/>
          </rPr>
          <t>Michał Domachowski:</t>
        </r>
        <r>
          <rPr>
            <sz val="9"/>
            <color rgb="FF000000"/>
            <rFont val="Tahoma"/>
            <family val="2"/>
            <charset val="238"/>
          </rPr>
          <t xml:space="preserve">
</t>
        </r>
        <r>
          <rPr>
            <sz val="9"/>
            <color rgb="FF000000"/>
            <rFont val="Tahoma"/>
            <family val="2"/>
            <charset val="238"/>
          </rPr>
          <t>ASEAN5 + Brunei (as a member since 1984)</t>
        </r>
      </text>
    </comment>
    <comment ref="D18" authorId="0" shapeId="0">
      <text>
        <r>
          <rPr>
            <b/>
            <sz val="9"/>
            <color indexed="81"/>
            <rFont val="Tahoma"/>
            <family val="2"/>
            <charset val="238"/>
          </rPr>
          <t>Michał Domachowski:</t>
        </r>
        <r>
          <rPr>
            <sz val="9"/>
            <color indexed="81"/>
            <rFont val="Tahoma"/>
            <family val="2"/>
            <charset val="238"/>
          </rPr>
          <t xml:space="preserve">
Without data from Island.</t>
        </r>
      </text>
    </comment>
    <comment ref="H18" authorId="0" shapeId="0">
      <text>
        <r>
          <rPr>
            <b/>
            <sz val="9"/>
            <color indexed="81"/>
            <rFont val="Tahoma"/>
            <family val="2"/>
            <charset val="238"/>
          </rPr>
          <t>Michał Domachowski:</t>
        </r>
        <r>
          <rPr>
            <sz val="9"/>
            <color indexed="81"/>
            <rFont val="Tahoma"/>
            <family val="2"/>
            <charset val="238"/>
          </rPr>
          <t xml:space="preserve">
Without data from Island.</t>
        </r>
      </text>
    </comment>
    <comment ref="L18" authorId="0" shapeId="0">
      <text>
        <r>
          <rPr>
            <b/>
            <sz val="9"/>
            <color rgb="FF000000"/>
            <rFont val="Tahoma"/>
            <family val="2"/>
            <charset val="238"/>
          </rPr>
          <t>Michał Domachowski:</t>
        </r>
        <r>
          <rPr>
            <sz val="9"/>
            <color rgb="FF000000"/>
            <rFont val="Tahoma"/>
            <family val="2"/>
            <charset val="238"/>
          </rPr>
          <t xml:space="preserve">
Without data from Island.</t>
        </r>
      </text>
    </comment>
    <comment ref="D19" authorId="0" shapeId="0">
      <text>
        <r>
          <rPr>
            <b/>
            <sz val="9"/>
            <color indexed="81"/>
            <rFont val="Tahoma"/>
            <family val="2"/>
            <charset val="238"/>
          </rPr>
          <t>Michał Domachowski:</t>
        </r>
        <r>
          <rPr>
            <sz val="9"/>
            <color indexed="81"/>
            <rFont val="Tahoma"/>
            <family val="2"/>
            <charset val="238"/>
          </rPr>
          <t xml:space="preserve">
Without data from Island.</t>
        </r>
      </text>
    </comment>
    <comment ref="H19" authorId="0" shapeId="0">
      <text>
        <r>
          <rPr>
            <b/>
            <sz val="9"/>
            <color rgb="FF000000"/>
            <rFont val="Tahoma"/>
            <family val="2"/>
            <charset val="238"/>
          </rPr>
          <t>Michał Domachowski:</t>
        </r>
        <r>
          <rPr>
            <sz val="9"/>
            <color rgb="FF000000"/>
            <rFont val="Tahoma"/>
            <family val="2"/>
            <charset val="238"/>
          </rPr>
          <t xml:space="preserve">
Without data from Island.</t>
        </r>
      </text>
    </comment>
    <comment ref="L19" authorId="0" shapeId="0">
      <text>
        <r>
          <rPr>
            <b/>
            <sz val="9"/>
            <color rgb="FF000000"/>
            <rFont val="Tahoma"/>
            <family val="2"/>
            <charset val="238"/>
          </rPr>
          <t>Michał Domachowski:</t>
        </r>
        <r>
          <rPr>
            <sz val="9"/>
            <color rgb="FF000000"/>
            <rFont val="Tahoma"/>
            <family val="2"/>
            <charset val="238"/>
          </rPr>
          <t xml:space="preserve">
Without data from Island.</t>
        </r>
      </text>
    </comment>
  </commentList>
</comments>
</file>

<file path=xl/sharedStrings.xml><?xml version="1.0" encoding="utf-8"?>
<sst xmlns="http://schemas.openxmlformats.org/spreadsheetml/2006/main" count="464" uniqueCount="306">
  <si>
    <t>RAW DATA</t>
  </si>
  <si>
    <t>PROCESSED DATA</t>
  </si>
  <si>
    <t>ACTOR</t>
  </si>
  <si>
    <t>t0</t>
  </si>
  <si>
    <t>T1</t>
  </si>
  <si>
    <t>T2</t>
  </si>
  <si>
    <t>a) time series</t>
  </si>
  <si>
    <t>YEAR</t>
  </si>
  <si>
    <t>T_YEAR</t>
  </si>
  <si>
    <t>Power</t>
  </si>
  <si>
    <t>Influence</t>
  </si>
  <si>
    <t>Presence</t>
  </si>
  <si>
    <t>INT_ROLE</t>
  </si>
  <si>
    <t>POWER</t>
  </si>
  <si>
    <t>power_status</t>
  </si>
  <si>
    <t>power_type</t>
  </si>
  <si>
    <t>t1</t>
  </si>
  <si>
    <t>INFLUENCE</t>
  </si>
  <si>
    <t>t2</t>
  </si>
  <si>
    <t>inf_population</t>
  </si>
  <si>
    <t>inf_territory</t>
  </si>
  <si>
    <t>inf_GDP</t>
  </si>
  <si>
    <t>inf_GDPshare</t>
  </si>
  <si>
    <t>inf_GDPgrowth</t>
  </si>
  <si>
    <t>inf_milexpend</t>
  </si>
  <si>
    <t>inf_milGDP</t>
  </si>
  <si>
    <t>Actor</t>
  </si>
  <si>
    <t>PRESENCE</t>
  </si>
  <si>
    <t>pres_geo</t>
  </si>
  <si>
    <t>pres_pol</t>
  </si>
  <si>
    <t>diplomatic</t>
  </si>
  <si>
    <t>economic</t>
  </si>
  <si>
    <t>Int_Role</t>
  </si>
  <si>
    <t>military</t>
  </si>
  <si>
    <t>goes to --&gt;</t>
  </si>
  <si>
    <t>socio-cultural</t>
  </si>
  <si>
    <t>15)</t>
  </si>
  <si>
    <t>16)</t>
  </si>
  <si>
    <t>NATO</t>
  </si>
  <si>
    <t>JAPAN</t>
  </si>
  <si>
    <t>Japan</t>
  </si>
  <si>
    <t>H2 and H3 Hypotheses Verification Matrix</t>
  </si>
  <si>
    <t>Case No.</t>
  </si>
  <si>
    <t>Case designation</t>
  </si>
  <si>
    <t>aIV1</t>
  </si>
  <si>
    <t>IV1a</t>
  </si>
  <si>
    <t>IV1b</t>
  </si>
  <si>
    <t>IntV1b</t>
  </si>
  <si>
    <t>IV1c</t>
  </si>
  <si>
    <t>IV1d</t>
  </si>
  <si>
    <t>IntV1d</t>
  </si>
  <si>
    <t>aIV2</t>
  </si>
  <si>
    <t>converging strategic goals</t>
  </si>
  <si>
    <t>overlapping/complementary/competing goals correlation coefficient</t>
  </si>
  <si>
    <t>proximity between goals</t>
  </si>
  <si>
    <t>adjusted proximity between goals</t>
  </si>
  <si>
    <t>issue salience correlation coefficient</t>
  </si>
  <si>
    <t>proximity between issues</t>
  </si>
  <si>
    <t>adjusted proximity between issues</t>
  </si>
  <si>
    <t>converging international roles</t>
  </si>
  <si>
    <t>qty all goals</t>
  </si>
  <si>
    <t>qty overlapping goals</t>
  </si>
  <si>
    <t>qty complementary goals</t>
  </si>
  <si>
    <t>qty competing goals</t>
  </si>
  <si>
    <t>goals proximity, Pearson correlation coeff for S : IO pair</t>
  </si>
  <si>
    <t>goals proximity, Pearson correlation coeff for S : S-IO pair</t>
  </si>
  <si>
    <t>goals proximity, Pearson correlation coeff for IO : S-IO pair</t>
  </si>
  <si>
    <t>qty all issues</t>
  </si>
  <si>
    <t>qty overlapping issues</t>
  </si>
  <si>
    <t>qty complementary issues</t>
  </si>
  <si>
    <t>qty competing issues</t>
  </si>
  <si>
    <t>salient issue proximity, Pearson correlation coeff for S : IO pair</t>
  </si>
  <si>
    <t>salient issue proximity, Pearson correlation coeff for S : S-IO pair</t>
  </si>
  <si>
    <t>salient issue proximity, Pearson correlation coeff for IO : S-IO pair</t>
  </si>
  <si>
    <t>IO int_role cumulative index</t>
  </si>
  <si>
    <t>S int_role cumulative index</t>
  </si>
  <si>
    <t>int_roles proximity coefficient</t>
  </si>
  <si>
    <t>NATO-Japan</t>
  </si>
  <si>
    <t>qty neutral goals</t>
  </si>
  <si>
    <t>qty neutral issues</t>
  </si>
  <si>
    <t>STRATEGIC GOALS CONV</t>
  </si>
  <si>
    <t>1)</t>
  </si>
  <si>
    <t>2)</t>
  </si>
  <si>
    <t>3)</t>
  </si>
  <si>
    <t>4)</t>
  </si>
  <si>
    <t>5)</t>
  </si>
  <si>
    <t>6)</t>
  </si>
  <si>
    <t>7)</t>
  </si>
  <si>
    <t>8)</t>
  </si>
  <si>
    <t>9)</t>
  </si>
  <si>
    <t>10)</t>
  </si>
  <si>
    <t>11)</t>
  </si>
  <si>
    <t>12)</t>
  </si>
  <si>
    <t>13)</t>
  </si>
  <si>
    <t>14)</t>
  </si>
  <si>
    <t>complementary</t>
  </si>
  <si>
    <t>overlapping</t>
  </si>
  <si>
    <t>overlappig</t>
  </si>
  <si>
    <t>Asia-Pacific region</t>
  </si>
  <si>
    <t>human rights and human security</t>
  </si>
  <si>
    <t>North Korea</t>
  </si>
  <si>
    <t>climate change</t>
  </si>
  <si>
    <t>UN</t>
  </si>
  <si>
    <t>South China Sea</t>
  </si>
  <si>
    <t>sustainable development</t>
  </si>
  <si>
    <t>ODA</t>
  </si>
  <si>
    <t>disaster risk reduction</t>
  </si>
  <si>
    <t>crisis in Syria</t>
  </si>
  <si>
    <t>terrorism, extremism and organized crime</t>
  </si>
  <si>
    <t>security and defence</t>
  </si>
  <si>
    <t>NATO operations</t>
  </si>
  <si>
    <t>stability of the Western Balkans</t>
  </si>
  <si>
    <t>BMD</t>
  </si>
  <si>
    <t>Afghanistan</t>
  </si>
  <si>
    <t>disarmament, arms control and non-proliferation</t>
  </si>
  <si>
    <t>partnerships</t>
  </si>
  <si>
    <t>energy security</t>
  </si>
  <si>
    <t>NATO summits</t>
  </si>
  <si>
    <t>Euro-Atlantic region</t>
  </si>
  <si>
    <t>strengthening relations with US</t>
  </si>
  <si>
    <t>global peace, stability, security and prosperity</t>
  </si>
  <si>
    <t>revitaliztion of the Japanese economy</t>
  </si>
  <si>
    <t>addressing global issues</t>
  </si>
  <si>
    <t>peace, stability and prosperity in the Asia-Pacific region</t>
  </si>
  <si>
    <t>world free of nuclear weapons</t>
  </si>
  <si>
    <t>cooperation with China</t>
  </si>
  <si>
    <t>cooperation with ROK</t>
  </si>
  <si>
    <t>strengthening the rule of law in the international community</t>
  </si>
  <si>
    <t>stability in the Middle East</t>
  </si>
  <si>
    <t>respond to energy and environmental issues</t>
  </si>
  <si>
    <t>cooperation with UN</t>
  </si>
  <si>
    <t>safety return of abductees</t>
  </si>
  <si>
    <t>collective defence</t>
  </si>
  <si>
    <t>enlargement</t>
  </si>
  <si>
    <t>cooperation with EU</t>
  </si>
  <si>
    <t>cooperation with Russia</t>
  </si>
  <si>
    <t>peaceful situation in Ukraine</t>
  </si>
  <si>
    <t>peace and stability in the Western Balkans</t>
  </si>
  <si>
    <t>cooperation with Georgia</t>
  </si>
  <si>
    <t>peace, freedom and security in Europe</t>
  </si>
  <si>
    <t>crisis management</t>
  </si>
  <si>
    <t>cooperative security</t>
  </si>
  <si>
    <t>peace and stability in the Euro-Atlantic region</t>
  </si>
  <si>
    <t>RELEVANCE (STRATEGIC)</t>
  </si>
  <si>
    <t>relevance_strategic</t>
  </si>
  <si>
    <t>Relevance</t>
  </si>
  <si>
    <t>Proximity Matrix</t>
  </si>
  <si>
    <t> Correlation between Vectors of Values</t>
  </si>
  <si>
    <t>NATO_Japan</t>
  </si>
  <si>
    <t>This is a similarity matrix</t>
  </si>
  <si>
    <t>Tables for SPSS</t>
  </si>
  <si>
    <t>H3 Indicators INPUT</t>
  </si>
  <si>
    <t>International roles: PIPR-metrical data</t>
  </si>
  <si>
    <t> Euclidean Distance</t>
  </si>
  <si>
    <t>This is a dissimilarity matrix</t>
  </si>
  <si>
    <t xml:space="preserve">goes to --&gt; </t>
  </si>
  <si>
    <t>Issue salience</t>
  </si>
  <si>
    <t>scope of convergence</t>
  </si>
  <si>
    <t>сonvergence type</t>
  </si>
  <si>
    <t>Indicator number</t>
  </si>
  <si>
    <t xml:space="preserve">goes to  </t>
  </si>
  <si>
    <t>Issue proximity</t>
  </si>
  <si>
    <t>degree and direction of convergence</t>
  </si>
  <si>
    <t>RESULTS</t>
  </si>
  <si>
    <t>S : IO</t>
  </si>
  <si>
    <t>S : S-IO</t>
  </si>
  <si>
    <t>IO : S-IO</t>
  </si>
  <si>
    <t>Strategic goals: salience and proximity measurement</t>
  </si>
  <si>
    <t>Strategic goals salience</t>
  </si>
  <si>
    <t>Strategic goals proximity</t>
  </si>
  <si>
    <t>H2 Indicators INPUT</t>
  </si>
  <si>
    <t>International roles convergence</t>
  </si>
  <si>
    <t>Strategic narratives convegence (actor-system)</t>
  </si>
  <si>
    <t>18)</t>
  </si>
  <si>
    <r>
      <rPr>
        <b/>
        <sz val="12"/>
        <color theme="1"/>
        <rFont val="Calibri"/>
        <family val="2"/>
        <scheme val="minor"/>
      </rPr>
      <t>strat_narra</t>
    </r>
    <r>
      <rPr>
        <sz val="11"/>
        <color theme="1"/>
        <rFont val="Czcionka tekstu podstawowego"/>
        <family val="2"/>
        <charset val="238"/>
      </rPr>
      <t xml:space="preserve"> convergence scope</t>
    </r>
  </si>
  <si>
    <t>17_a</t>
  </si>
  <si>
    <t>int_roles proximity (PIPR-metrical distance)</t>
  </si>
  <si>
    <t>17a)</t>
  </si>
  <si>
    <t>DATA SOURCES:</t>
  </si>
  <si>
    <t>Japan population, Retrived from: https://data.worldbank.org/indicator/SP.POP.TOTL?locations=JP&amp;year_high_desc=true</t>
  </si>
  <si>
    <t>GDP Share of World Total (PPP) Data for Year 1990, All Countries, Retrived from:  http://www.economywatch.com/economic-statistics/economic-indicators/GDP_Share_of_World_Total_PPP/1990/</t>
  </si>
  <si>
    <t>GDP Share of World Total (PPP) Data for Year 2014, All Countries, Retrived from:  http://www.economywatch.com/economic-statistics/economic indicators/GDP_Share_of_World_Total_PPP/2014/</t>
  </si>
  <si>
    <t>GDP Share of World Total (PPP) Data for Year 2015, All Countries, Retrived from:   http://www.economywatch.com/economic-statistics/economic indicators/GDP_Share_of_World_Total_PPP/2015/</t>
  </si>
  <si>
    <t>Bukh, A. (2014). Revisiting Japan’s Cultural Diplomacy: A Critique of the Agent-Level Approach to Japan’s Soft Power. Asian Perspective, 38, 461-485. Retrived from: https://www.ui.se/globalassets/ui.se-eng/news/news-pdfer/revisiting-japans-cultural-diplomacy-a-critique-of-the-agent-level-approach-to-japans-soft-power.pdf.</t>
  </si>
  <si>
    <t>Government of Norway. (2014, February 4). NATO, the EU and the rise of East Asia. Retrived from: https://www.regjeringen.no/no/aktuelt/nato-the-eu-and-the-rise-of-east-asia/id750385/.</t>
  </si>
  <si>
    <t>Japan Expo. (2018). Retrived from: http://www.japan-expo-paris.com/en/.</t>
  </si>
  <si>
    <t>Ministry of Foreign Affairs of Japan. (2014, November 17). Keynote Speech by Foreign Minister Fumio Kishida at the Open Symposium Commemorating the 60th Anniversary of Japan's ODA "Development Cooperation in a New Era" -What Japan, a Contributor to Peace, Aims For-. Retrived from: http://www.mofa.go.jp/ic/ap_m/page23e_000357.html.</t>
  </si>
  <si>
    <t>Pollock, J. (2016, March 31). The Return of Japan’s Ambition: Shinzo Abe’s Assertive Foreign Policy. Retrived from: http://natoassociation.ca/the-return-of-japans-ambition-shinzo-abes-assertive-foreign-policy/.</t>
  </si>
  <si>
    <t>Tsuruoka, M. (2015). Japan-Europe Relations: Toward a Full Political and Security Partnership. W: Y. Tatsumi (red.). Japan’s Global Diplomacy. Views from the Next Generation (43-53). Stimson Center. Retrived from: https://www.stimson.org/sites/default/files/file-attachments/Japans-Global-Diplomacy-WEB.pdf.</t>
  </si>
  <si>
    <t xml:space="preserve">Strategic bilateral documents in the years 2013-2015 </t>
  </si>
  <si>
    <t>Joint Political Declaration between Japan and the North Atlantic Treaty Organisation. (2013). Retrieved from: https://www.nato.int/cps/en/natohq/official_texts_99562.htm.</t>
  </si>
  <si>
    <t xml:space="preserve">Japan's strategic documents in the years 2013-2015 </t>
  </si>
  <si>
    <t>Diplomatic Bluebook 2014. Summary. (2014). Ministry of Foreign Affairs, Japan. retrieved from: http://www.mofa.go.jp/fp/pp/page22e_000566.html.</t>
  </si>
  <si>
    <t xml:space="preserve">NATO's strategic documents in the years 2010-2015 </t>
  </si>
  <si>
    <t>Active Engagement, Modern Defence. Strategic Concept for the Defence and Security of the Members of the North Atlantic Treaty Organization. (2010).  Retrieved from: https://www.nato.int/strategic-concept/pdf/Strat_Concept_web_en.pdf.</t>
  </si>
  <si>
    <r>
      <t xml:space="preserve">Individual Partnership and Cooperation Programme between Japan and NATO. </t>
    </r>
    <r>
      <rPr>
        <sz val="11"/>
        <color theme="1"/>
        <rFont val="Calibri"/>
        <family val="2"/>
        <charset val="238"/>
        <scheme val="minor"/>
      </rPr>
      <t>(2014, May 6). Retrieved from: https://www.nato.int/nato_static_fl2014/assets/pdf/pdf_2014_05/20140507_140507-IPCP_Japan.pdf.</t>
    </r>
  </si>
  <si>
    <r>
      <t>Diplomatic Bluebook 2016. Summary</t>
    </r>
    <r>
      <rPr>
        <sz val="11"/>
        <color theme="1"/>
        <rFont val="Calibri"/>
        <family val="2"/>
        <charset val="238"/>
        <scheme val="minor"/>
      </rPr>
      <t>. (2016). Ministry of Foreign Affairs, Japan. Retrieved from: http://www.mofa.go.jp/fp/pp/page24e_000157.html.</t>
    </r>
  </si>
  <si>
    <r>
      <t>Diplomatic Bluebook 2015. Summary</t>
    </r>
    <r>
      <rPr>
        <sz val="11"/>
        <color theme="1"/>
        <rFont val="Calibri"/>
        <family val="2"/>
        <charset val="238"/>
        <scheme val="minor"/>
      </rPr>
      <t>. (2015). Ministry of Foreign Affairs, Japan. Retrieved from: http://www.mofa.go.jp/fp/pp/page24e_000100.html.</t>
    </r>
  </si>
  <si>
    <r>
      <t>Wales Summit Declaration.</t>
    </r>
    <r>
      <rPr>
        <sz val="11"/>
        <color theme="1"/>
        <rFont val="Calibri"/>
        <family val="2"/>
        <charset val="238"/>
        <scheme val="minor"/>
      </rPr>
      <t xml:space="preserve"> (2014). Retrieved from: https://www.nato.int/cps/ic/natohq/official_texts_112964.htm.</t>
    </r>
  </si>
  <si>
    <r>
      <t>Chicago Summit Declaration.</t>
    </r>
    <r>
      <rPr>
        <sz val="11"/>
        <color theme="1"/>
        <rFont val="Calibri"/>
        <family val="2"/>
        <charset val="238"/>
        <scheme val="minor"/>
      </rPr>
      <t xml:space="preserve"> (2012). Retrieved from: https://www.nato.int/cps/su/natohq/official_texts_87593.htm?selectedLocale=en.</t>
    </r>
  </si>
  <si>
    <t>The reseach was based on wide variety of sources' type including: scholarly indices, writings and policy analyses; international databases; strategic unilateral documents; other unilateral documents; strategic partnership-founding documents; other bilateral documents; content of official websites of the institutions involved in foreign policy conduct.</t>
  </si>
  <si>
    <r>
      <t xml:space="preserve">Chaban, N., Bacon, P., Burton, J., Vernygora, V. (2018). NATO Global Perceptions – Views from the Asia-Pacific Region. </t>
    </r>
    <r>
      <rPr>
        <sz val="11"/>
        <color theme="1"/>
        <rFont val="Calibri"/>
        <family val="2"/>
        <scheme val="minor"/>
      </rPr>
      <t>Asian Security, 14</t>
    </r>
    <r>
      <rPr>
        <i/>
        <sz val="11"/>
        <color theme="1"/>
        <rFont val="Calibri"/>
        <family val="2"/>
        <scheme val="minor"/>
      </rPr>
      <t>, 1-7.</t>
    </r>
  </si>
  <si>
    <r>
      <t xml:space="preserve">Chiyuki Aoi. (2017). Japanese Strategic Communication: its Significance as a Political Tool, Defence Strategic Communications. </t>
    </r>
    <r>
      <rPr>
        <i/>
        <sz val="11"/>
        <color theme="1"/>
        <rFont val="Calibri"/>
        <family val="2"/>
        <scheme val="minor"/>
      </rPr>
      <t>The official journal of the NATO Strategic Communications Centre of Excellenc</t>
    </r>
    <r>
      <rPr>
        <sz val="11"/>
        <color theme="1"/>
        <rFont val="Calibri"/>
        <family val="2"/>
        <scheme val="minor"/>
      </rPr>
      <t>e, Riga, volume 3. s. 71-101.</t>
    </r>
  </si>
  <si>
    <r>
      <t xml:space="preserve">CIA. (2016). </t>
    </r>
    <r>
      <rPr>
        <i/>
        <sz val="11"/>
        <color theme="1"/>
        <rFont val="Calibri"/>
        <family val="2"/>
        <scheme val="minor"/>
      </rPr>
      <t xml:space="preserve">Th e World Factbook. </t>
    </r>
    <r>
      <rPr>
        <sz val="11"/>
        <color theme="1"/>
        <rFont val="Calibri"/>
        <family val="2"/>
        <scheme val="minor"/>
      </rPr>
      <t>Retrived from: https://www.cia.gov/library/publications/the-world-factbook/.</t>
    </r>
  </si>
  <si>
    <r>
      <t xml:space="preserve">EBSCO. (2018). </t>
    </r>
    <r>
      <rPr>
        <i/>
        <sz val="11"/>
        <rFont val="Calibri"/>
        <family val="2"/>
        <scheme val="minor"/>
      </rPr>
      <t>Academic Search Complete</t>
    </r>
    <r>
      <rPr>
        <sz val="11"/>
        <rFont val="Calibri"/>
        <family val="2"/>
        <scheme val="minor"/>
      </rPr>
      <t>. Retrived from https://www.ebsco.com/products/research-databases</t>
    </r>
  </si>
  <si>
    <r>
      <t xml:space="preserve">Embassy of Japan in Belgium. (2014, September 17). </t>
    </r>
    <r>
      <rPr>
        <i/>
        <sz val="11"/>
        <color theme="1"/>
        <rFont val="Calibri"/>
        <family val="2"/>
        <scheme val="minor"/>
      </rPr>
      <t>Message from Ambassador</t>
    </r>
    <r>
      <rPr>
        <sz val="11"/>
        <color theme="1"/>
        <rFont val="Calibri"/>
        <family val="2"/>
        <scheme val="minor"/>
      </rPr>
      <t>. Retrived from: http://www.be.emb-japan.go.jp/english/japbel/msg_welcome.html.</t>
    </r>
  </si>
  <si>
    <r>
      <t xml:space="preserve">Hirotaka, W. (2012, April 13). </t>
    </r>
    <r>
      <rPr>
        <i/>
        <sz val="11"/>
        <color theme="1"/>
        <rFont val="Calibri"/>
        <family val="2"/>
        <scheme val="minor"/>
      </rPr>
      <t>Sharing Japan with the World. Culture as a Diplomatic and Economic Forc</t>
    </r>
    <r>
      <rPr>
        <sz val="11"/>
        <color theme="1"/>
        <rFont val="Calibri"/>
        <family val="2"/>
        <scheme val="minor"/>
      </rPr>
      <t>e. Retrived from: https://www.nippon.com/en/currents/d10005/.</t>
    </r>
  </si>
  <si>
    <r>
      <t xml:space="preserve">International League of Peace. (2015). </t>
    </r>
    <r>
      <rPr>
        <i/>
        <sz val="11"/>
        <color theme="1"/>
        <rFont val="Calibri"/>
        <family val="2"/>
        <scheme val="minor"/>
      </rPr>
      <t>Global Firepower Index 2015</t>
    </r>
    <r>
      <rPr>
        <sz val="11"/>
        <color theme="1"/>
        <rFont val="Calibri"/>
        <family val="2"/>
        <scheme val="minor"/>
      </rPr>
      <t>. Retrived from: http://peace-league.com/en/rankings/global-firepower-index-2015/.</t>
    </r>
  </si>
  <si>
    <r>
      <t xml:space="preserve">NATO. (2015, June 12). </t>
    </r>
    <r>
      <rPr>
        <i/>
        <sz val="11"/>
        <color theme="1"/>
        <rFont val="Calibri"/>
        <family val="2"/>
        <scheme val="minor"/>
      </rPr>
      <t>NATO and East Asia Speech by NATO Deputy Secretary General Alexander Vershbow at the Institute for Security and Development Policy (ISDP) in Stockholm, Sweden</t>
    </r>
    <r>
      <rPr>
        <sz val="11"/>
        <color theme="1"/>
        <rFont val="Calibri"/>
        <family val="2"/>
        <scheme val="minor"/>
      </rPr>
      <t>. Retrived from: https://www.nato.int/cps/su/natohq/opinions_120648.htm?selectedLocale=uk.</t>
    </r>
  </si>
  <si>
    <r>
      <t xml:space="preserve">Portland Communications. (2015). The Soft Power 30. </t>
    </r>
    <r>
      <rPr>
        <i/>
        <sz val="11"/>
        <color theme="1"/>
        <rFont val="Calibri"/>
        <family val="2"/>
        <scheme val="minor"/>
      </rPr>
      <t>A Global Ranking of Soft Power</t>
    </r>
    <r>
      <rPr>
        <sz val="11"/>
        <color theme="1"/>
        <rFont val="Calibri"/>
        <family val="2"/>
        <scheme val="minor"/>
      </rPr>
      <t>. Retrived from: https://portland-communications.com/pdf/The-Soft-Power_30.pdf.</t>
    </r>
  </si>
  <si>
    <r>
      <t xml:space="preserve">Stockholm International Peace Research Institute. (2015). </t>
    </r>
    <r>
      <rPr>
        <i/>
        <sz val="11"/>
        <color theme="1"/>
        <rFont val="Calibri"/>
        <family val="2"/>
        <scheme val="minor"/>
      </rPr>
      <t>SIPRI Military Expenditure</t>
    </r>
    <r>
      <rPr>
        <sz val="11"/>
        <color theme="1"/>
        <rFont val="Calibri"/>
        <family val="2"/>
        <scheme val="minor"/>
      </rPr>
      <t xml:space="preserve"> Database. Retrived from: http://www.sipri.org/research/armaments/milex/milex_database.</t>
    </r>
  </si>
  <si>
    <r>
      <t xml:space="preserve">Morales Ruvalcaba, D. E. (2013). </t>
    </r>
    <r>
      <rPr>
        <i/>
        <sz val="11"/>
        <color rgb="FF000000"/>
        <rFont val="Calibri"/>
        <family val="2"/>
      </rPr>
      <t>Poder, estructura y hegemonía: pautas para el estudio de la gobernanza internacional. Volumen I: Índice de Poder Mundial (IPM).</t>
    </r>
    <r>
      <rPr>
        <sz val="11"/>
        <color rgb="FF000000"/>
        <rFont val="Calibri"/>
        <family val="2"/>
      </rPr>
      <t> Guadalajara: Ediciones GIPM.</t>
    </r>
  </si>
  <si>
    <r>
      <t xml:space="preserve">World Bank. (2016). </t>
    </r>
    <r>
      <rPr>
        <i/>
        <sz val="11"/>
        <rFont val="Calibri"/>
        <family val="2"/>
        <scheme val="minor"/>
      </rPr>
      <t>GDP at market prices (current US$)</t>
    </r>
    <r>
      <rPr>
        <sz val="11"/>
        <rFont val="Calibri"/>
        <family val="2"/>
        <scheme val="minor"/>
      </rPr>
      <t>. Retrived from: https://data.worldbank.org/indicator/NY.GDP.MKTP.CD.</t>
    </r>
  </si>
  <si>
    <r>
      <t xml:space="preserve">World Bank. (2016). </t>
    </r>
    <r>
      <rPr>
        <i/>
        <sz val="11"/>
        <color rgb="FF000000"/>
        <rFont val="Calibri"/>
        <family val="2"/>
      </rPr>
      <t>GDP growth (annual %)</t>
    </r>
    <r>
      <rPr>
        <sz val="11"/>
        <color rgb="FF000000"/>
        <rFont val="Calibri"/>
        <family val="2"/>
      </rPr>
      <t>. Retrived from: https://data.worldbank.org/indicator/NY.GDP.MKTP.KD.ZG</t>
    </r>
  </si>
  <si>
    <r>
      <t xml:space="preserve">World Bank. (2016). </t>
    </r>
    <r>
      <rPr>
        <i/>
        <sz val="11"/>
        <rFont val="Calibri"/>
        <family val="2"/>
        <scheme val="minor"/>
      </rPr>
      <t>Population, total</t>
    </r>
    <r>
      <rPr>
        <sz val="11"/>
        <rFont val="Calibri"/>
        <family val="2"/>
        <scheme val="minor"/>
      </rPr>
      <t>. Retrived from: http://data.worldbank.org/indicator/SP.POP.TOTL.</t>
    </r>
  </si>
  <si>
    <t>METODOLOGICAL ASSUMPTIONS:</t>
  </si>
  <si>
    <t>Our study of strategic roles convergence unfolds in two steps.</t>
  </si>
  <si>
    <t>Firstly, we enquire into parametric distance, or dissimilarity, of actors’ PIPR-metrical role profiles and measure it statistically (SPSS-based measure of Euclidean distance).</t>
  </si>
  <si>
    <t>Secondly, we perform the qualitative strategic narrative analysis of actors self-conceptions and their worldviews, which we eventually quantify by way of assigning the values from 1 (low convergence) through 2 (moderate convergence) to 3 (high convergence) to classify the level of roles convergence.</t>
  </si>
  <si>
    <t>PIPR analytical model consists of 4 elements: Power, Influence, Presence and strategic Relevance.</t>
  </si>
  <si>
    <t>In terms of type of Power it was assumed that all actors share the basic level of power: hard power. The other types were assigned to state/IO based on their characteristics and labelling captured in IR literature.</t>
  </si>
  <si>
    <t>In terms of status of Power instead of developing our own index, we rely on the calculations of Morales Ruvalcaba’s (2013) Index of World Power (Índice de Poder Mundial, IPM) and as well as theoretical advancements in assessing how to categorize states along the three dimensions of power status we propose: global actors (GAS), major regional actors (maRAS), and minor regional actors (miRAS). With regard to international organizations typology, we distinguish between the four following dimensions of status: global supranational strategic actor (GAIO-supra), global international strategic actor (GAIO-inter), major regional strategic actor (maRAIO-inter), and minor regional strategic actor (miRAIO-inter).</t>
  </si>
  <si>
    <t>We followed the same attitude while deadling with Influence: data inserted in that part of the model originated mainly from: CIA’s World Factbook,  World Bank Open Data and the SIPRI Military Expenditure Database.</t>
  </si>
  <si>
    <t>Geographical Presence were established based on actors' perceptions of their geographical location.</t>
  </si>
  <si>
    <t>4 dimensions of political Presence were established based on occurence of intentional actor's policy directed to increse its visibility on partner's territory. The assumption was made that in the case of IO, activities concerning selected member states would not be sufficient - only issues regarding the international organization treated as a whole were taken into account.</t>
  </si>
  <si>
    <t>For diplomatic Presence the establishment of diplomatic representation was decisive.</t>
  </si>
  <si>
    <t>For economical Presence whether the actor has been qualified for the first 10 trade partners of the other party.</t>
  </si>
  <si>
    <t>For socio-cultural Presence we search for mutual-understanding promoting initiatives.</t>
  </si>
  <si>
    <t>For military Presence to be proven there were needed cases of stationing (or staying for another purpose) of the actor's troops on the partner's sovereign territory.</t>
  </si>
  <si>
    <t>We quantitatively operationalized strategic Relevance of a given actor by means of a time-delineated bigram keyword search (‘[country/IO name]’+‘strategic’) for scholarly research production databased in EBSCO Academic Search Complete. The returned score (n-gram) denotes the scholarly saliency attributed to the given country’s or international organization’s geostrategic, geocultural, geoeconomical or geopolitical importance.</t>
  </si>
  <si>
    <t>Time-series data explanation</t>
  </si>
  <si>
    <t>current reference time</t>
  </si>
  <si>
    <t>first NATO-Japan-Conference</t>
  </si>
  <si>
    <t>Individual Partnership and Cooperation Programme</t>
  </si>
  <si>
    <r>
      <rPr>
        <b/>
        <sz val="11"/>
        <color theme="1"/>
        <rFont val="Calibri"/>
        <family val="2"/>
        <scheme val="minor"/>
      </rPr>
      <t>IO</t>
    </r>
    <r>
      <rPr>
        <sz val="11"/>
        <color theme="1"/>
        <rFont val="Calibri"/>
        <family val="2"/>
        <scheme val="minor"/>
      </rPr>
      <t xml:space="preserve"> </t>
    </r>
    <r>
      <rPr>
        <b/>
        <sz val="11"/>
        <color theme="1"/>
        <rFont val="Calibri"/>
        <family val="2"/>
        <scheme val="minor"/>
      </rPr>
      <t>int_role</t>
    </r>
    <r>
      <rPr>
        <sz val="11"/>
        <color theme="1"/>
        <rFont val="Calibri"/>
        <family val="2"/>
        <scheme val="minor"/>
      </rPr>
      <t xml:space="preserve"> cumulative index</t>
    </r>
  </si>
  <si>
    <r>
      <rPr>
        <b/>
        <sz val="11"/>
        <color theme="1"/>
        <rFont val="Calibri"/>
        <family val="2"/>
        <scheme val="minor"/>
      </rPr>
      <t>S int_role</t>
    </r>
    <r>
      <rPr>
        <sz val="11"/>
        <color theme="1"/>
        <rFont val="Calibri"/>
        <family val="2"/>
        <scheme val="minor"/>
      </rPr>
      <t xml:space="preserve"> cumulative index</t>
    </r>
  </si>
  <si>
    <r>
      <rPr>
        <b/>
        <sz val="11"/>
        <color theme="1"/>
        <rFont val="Calibri"/>
        <family val="2"/>
        <scheme val="minor"/>
      </rPr>
      <t>int_roles</t>
    </r>
    <r>
      <rPr>
        <sz val="11"/>
        <color theme="1"/>
        <rFont val="Calibri"/>
        <family val="2"/>
        <scheme val="minor"/>
      </rPr>
      <t xml:space="preserve"> proximity coefficient</t>
    </r>
  </si>
  <si>
    <r>
      <rPr>
        <b/>
        <sz val="11"/>
        <color theme="1"/>
        <rFont val="Calibri"/>
        <family val="2"/>
        <scheme val="minor"/>
      </rPr>
      <t>strat_narra</t>
    </r>
    <r>
      <rPr>
        <sz val="11"/>
        <color theme="1"/>
        <rFont val="Czcionka tekstu podstawowego"/>
        <family val="2"/>
        <charset val="238"/>
      </rPr>
      <t xml:space="preserve"> convergence scope</t>
    </r>
  </si>
  <si>
    <t>compatible or competing</t>
  </si>
  <si>
    <t>3 overlapping</t>
  </si>
  <si>
    <t>10 complementary</t>
  </si>
  <si>
    <t>8 compatible or competing</t>
  </si>
  <si>
    <t>Salient issues: salience and proximity measurement</t>
  </si>
  <si>
    <t>12 complementary</t>
  </si>
  <si>
    <t>9 compatible or competing</t>
  </si>
  <si>
    <t>Content analysis and CAQDAS-based coding</t>
  </si>
  <si>
    <t>The sampling process involved the efforts in limiting the number of observations by selecting only those types of official documents, produced by states and international organizations, that have a programmatic – strategic – nature for foreign policy.</t>
  </si>
  <si>
    <t>The process of unitizing involved designation of sentences, parts thereof as well as merging of those into ‘quasi-sentences’ – units containing exactly one statement or message.</t>
  </si>
  <si>
    <t>The ‘sentences’ approach in unitizing also informed further primary analysis of the content-analytical output: we measured differently-sized length of codes (i.e. the number of words, in %, in relation to the given document’s entire text volume).</t>
  </si>
  <si>
    <t>The process of text coding itself was supported by the deployment of CAQDAS software, which facilitated and substantially reduced the costs of analysing large collections of text in different languages. We followed a supervised and bottom-up approach in automated (but not automatic) text analysis.</t>
  </si>
  <si>
    <t xml:space="preserve">Our coding followed the ‘in vivo’ technique – rather than being ruled by a codebook. </t>
  </si>
  <si>
    <t xml:space="preserve">The coding units, or categories, included at – the basic level of in vivo coding – ‘issue: ’, ‘standpoint:’, ‘objective: ’,  and ‘domains: ’ codes that, in the second stage, were grouped under the family categories, or super-codes, ‘STRATEGIC GOAL: ’ and ‘SALIENT ISSUE: ’ to rationalize and homogenize the codes corpus. </t>
  </si>
  <si>
    <t>We opted for computerized approach, i.e. the deployment of computer-assisted qualitative content analysis software. The chosen software for our CAQDAS is Atlas.ti, a platform that enables a meaningful descriptive and conceptual-level analysis of the text as well as primary data analysis of the content-analytical output.</t>
  </si>
  <si>
    <t>Salience analysis</t>
  </si>
  <si>
    <t>Our approach to salience analysis of foreign policy goals captures the two features of the notion in what it includes several indicators of salience: (1) reference order; (2) contingency (actual – not relative – significance estimate); (3) rank (priority) based on relative significance estimate; and (4) frequency. These are assessed based on the findings of qualitative and quantitative content (manifesto) analysis.</t>
  </si>
  <si>
    <t>Convergence analysis</t>
  </si>
  <si>
    <r>
      <t>Our measure of convergence is that of the extent to which actors share their foreign policy objectives, interests and priorities (</t>
    </r>
    <r>
      <rPr>
        <i/>
        <sz val="11"/>
        <color rgb="FF000000"/>
        <rFont val="Calibri"/>
        <family val="2"/>
        <charset val="238"/>
      </rPr>
      <t>sharedness</t>
    </r>
    <r>
      <rPr>
        <sz val="11"/>
        <rFont val="Calibri"/>
        <family val="2"/>
        <charset val="238"/>
      </rPr>
      <t xml:space="preserve">). </t>
    </r>
  </si>
  <si>
    <r>
      <t xml:space="preserve">Although spanning over a period of time, our analysis of convergence is not a time-series study, which examines change in similarity in distinct time sequences, but a study on </t>
    </r>
    <r>
      <rPr>
        <i/>
        <sz val="11"/>
        <rFont val="Calibri"/>
        <family val="2"/>
        <charset val="238"/>
      </rPr>
      <t>cumulative convergence</t>
    </r>
    <r>
      <rPr>
        <sz val="11"/>
        <rFont val="Calibri"/>
        <family val="2"/>
        <charset val="238"/>
      </rPr>
      <t xml:space="preserve">, i.e. an enquiry into the state (scope and degree) of similarity or dissimilarity in strategic goals or salient issues since the inception of the partnership till the most recent date in its relationship (the reference year of 2015). </t>
    </r>
  </si>
  <si>
    <r>
      <t xml:space="preserve">The </t>
    </r>
    <r>
      <rPr>
        <i/>
        <sz val="11"/>
        <rFont val="Calibri"/>
        <family val="2"/>
        <charset val="238"/>
      </rPr>
      <t>scope</t>
    </r>
    <r>
      <rPr>
        <sz val="11"/>
        <rFont val="Calibri"/>
        <family val="2"/>
        <charset val="238"/>
      </rPr>
      <t xml:space="preserve"> </t>
    </r>
    <r>
      <rPr>
        <i/>
        <sz val="11"/>
        <rFont val="Calibri"/>
        <family val="2"/>
        <charset val="238"/>
      </rPr>
      <t>of convergence</t>
    </r>
    <r>
      <rPr>
        <sz val="11"/>
        <rFont val="Calibri"/>
        <family val="2"/>
        <charset val="238"/>
      </rPr>
      <t xml:space="preserve"> is estimated as a ratio between overlapping/complementary/competing or compatible foreign-policy strategic goals and salient issues (based on the </t>
    </r>
    <r>
      <rPr>
        <i/>
        <sz val="11"/>
        <rFont val="Calibri"/>
        <family val="2"/>
        <charset val="238"/>
      </rPr>
      <t xml:space="preserve">Atlas.ti </t>
    </r>
    <r>
      <rPr>
        <sz val="11"/>
        <rFont val="Calibri"/>
        <family val="2"/>
        <charset val="238"/>
      </rPr>
      <t xml:space="preserve">output matrix):  </t>
    </r>
    <r>
      <rPr>
        <i/>
        <sz val="11"/>
        <rFont val="Calibri"/>
        <family val="2"/>
        <charset val="238"/>
      </rPr>
      <t>Scope of convergence = Sum (Qty overlapping items/Qty all items + Qty complementary items/Qty all items * 0.5) – (Qty competing or compatible items/Qty all items)</t>
    </r>
    <r>
      <rPr>
        <sz val="11"/>
        <rFont val="Calibri"/>
        <family val="2"/>
        <charset val="238"/>
      </rPr>
      <t>.</t>
    </r>
  </si>
  <si>
    <r>
      <t xml:space="preserve">The </t>
    </r>
    <r>
      <rPr>
        <i/>
        <sz val="11"/>
        <rFont val="Calibri"/>
        <family val="2"/>
        <charset val="238"/>
      </rPr>
      <t>degree of convergence</t>
    </r>
    <r>
      <rPr>
        <sz val="11"/>
        <rFont val="Calibri"/>
        <family val="2"/>
        <charset val="238"/>
      </rPr>
      <t xml:space="preserve"> is measured as a </t>
    </r>
    <r>
      <rPr>
        <sz val="11"/>
        <color rgb="FF000000"/>
        <rFont val="Calibri"/>
        <family val="2"/>
        <charset val="238"/>
      </rPr>
      <t xml:space="preserve">degree of proximity (similarity) between actors’ strategic foreign-policy goals and salient issues </t>
    </r>
    <r>
      <rPr>
        <sz val="11"/>
        <rFont val="Calibri"/>
        <family val="2"/>
        <charset val="238"/>
      </rPr>
      <t>(</t>
    </r>
    <r>
      <rPr>
        <i/>
        <sz val="11"/>
        <rFont val="Calibri"/>
        <family val="2"/>
        <charset val="238"/>
      </rPr>
      <t>SPSS-</t>
    </r>
    <r>
      <rPr>
        <sz val="11"/>
        <rFont val="Calibri"/>
        <family val="2"/>
        <charset val="238"/>
      </rPr>
      <t xml:space="preserve">estimated distance measure based on Pearson’s correlation coefficient, </t>
    </r>
    <r>
      <rPr>
        <i/>
        <sz val="11"/>
        <rFont val="Calibri"/>
        <family val="2"/>
        <charset val="238"/>
      </rPr>
      <t xml:space="preserve">r, </t>
    </r>
    <r>
      <rPr>
        <sz val="11"/>
        <rFont val="Calibri"/>
        <family val="2"/>
        <charset val="238"/>
      </rPr>
      <t>that can range from –1 through 0 to 1, with the zero-value signaling that the studied variables are uncorrelated)</t>
    </r>
  </si>
  <si>
    <r>
      <t xml:space="preserve">For the purpose of statistically-confirmed inferencing, we set the confidence intervals (CI) on </t>
    </r>
    <r>
      <rPr>
        <i/>
        <sz val="11"/>
        <rFont val="Calibri"/>
        <family val="2"/>
        <charset val="238"/>
      </rPr>
      <t xml:space="preserve">r </t>
    </r>
    <r>
      <rPr>
        <sz val="11"/>
        <rFont val="Calibri"/>
        <family val="2"/>
        <charset val="238"/>
      </rPr>
      <t xml:space="preserve">and </t>
    </r>
    <r>
      <rPr>
        <i/>
        <sz val="11"/>
        <rFont val="Calibri"/>
        <family val="2"/>
        <charset val="238"/>
      </rPr>
      <t>p</t>
    </r>
    <r>
      <rPr>
        <sz val="11"/>
        <rFont val="Calibri"/>
        <family val="2"/>
        <charset val="238"/>
      </rPr>
      <t xml:space="preserve"> values at 0.95 (</t>
    </r>
    <r>
      <rPr>
        <sz val="11"/>
        <color rgb="FF000000"/>
        <rFont val="Calibri"/>
        <family val="2"/>
        <charset val="238"/>
      </rPr>
      <t>i.e. 95% probability)</t>
    </r>
    <r>
      <rPr>
        <sz val="11"/>
        <rFont val="Calibri"/>
        <family val="2"/>
        <charset val="238"/>
      </rPr>
      <t xml:space="preserve"> and 0.05, respectively.</t>
    </r>
  </si>
  <si>
    <t>We measured the correlation between units found in individual state’ and international organization’ unilateral manifestos (the original ‘degree of proximity’ indicator) as well as each of those two as compared to the units found in bilateral manifestos (the ‘adjusted degree of proximity’, a compound mean value of two individual measure outputs).</t>
  </si>
  <si>
    <r>
      <t xml:space="preserve">The </t>
    </r>
    <r>
      <rPr>
        <i/>
        <sz val="11"/>
        <rFont val="Calibri"/>
        <family val="2"/>
        <charset val="238"/>
      </rPr>
      <t>direction of convergence</t>
    </r>
    <r>
      <rPr>
        <sz val="11"/>
        <rFont val="Calibri"/>
        <family val="2"/>
        <charset val="238"/>
      </rPr>
      <t xml:space="preserve"> is measured as a vector of correlation between items analyzed in a dyadic set of unilateral documents produced by states and international organizations (</t>
    </r>
    <r>
      <rPr>
        <i/>
        <sz val="11"/>
        <rFont val="Calibri"/>
        <family val="2"/>
        <charset val="238"/>
      </rPr>
      <t>SPSS-</t>
    </r>
    <r>
      <rPr>
        <sz val="11"/>
        <rFont val="Calibri"/>
        <family val="2"/>
        <charset val="238"/>
      </rPr>
      <t xml:space="preserve">estimated Kendall tau-b coefficient, </t>
    </r>
    <r>
      <rPr>
        <i/>
        <sz val="11"/>
        <rFont val="Symbol"/>
        <family val="1"/>
        <charset val="2"/>
      </rPr>
      <t>t</t>
    </r>
    <r>
      <rPr>
        <i/>
        <vertAlign val="subscript"/>
        <sz val="11"/>
        <rFont val="Calibri"/>
        <family val="2"/>
        <charset val="238"/>
      </rPr>
      <t>b</t>
    </r>
    <r>
      <rPr>
        <sz val="11"/>
        <rFont val="Calibri"/>
        <family val="2"/>
        <charset val="238"/>
      </rPr>
      <t>).</t>
    </r>
  </si>
  <si>
    <t>The Kendall correlation allows us to establish whether the ranks of items identified in two sets of foreign-policy manifestos are similar, with the main idea being that greater similarity in relative position of the observations within the variable (i.e. ranks: 1st, 2nd, 3rd, etc.) between states’ and international organizations’ goals (and, respectively, issues) will result in a value greater than zero and up to 1, whereas the greater dissimilarity will tend towards zero and up to –1 (denoting completely diverging directions of correlation).</t>
  </si>
  <si>
    <t>The corpus of the sampled foreign-policy manifestos included unilateral and bilateral foreign-policy strategic documents of states and international organizations as follows:</t>
  </si>
  <si>
    <r>
      <t xml:space="preserve">a) </t>
    </r>
    <r>
      <rPr>
        <i/>
        <sz val="11"/>
        <rFont val="Calibri"/>
        <family val="2"/>
        <charset val="238"/>
      </rPr>
      <t xml:space="preserve">strategic bilateral documents </t>
    </r>
    <r>
      <rPr>
        <sz val="11"/>
        <rFont val="Calibri"/>
        <family val="2"/>
        <charset val="238"/>
      </rPr>
      <t xml:space="preserve">mainly consist of </t>
    </r>
    <r>
      <rPr>
        <i/>
        <sz val="11"/>
        <rFont val="Calibri"/>
        <family val="2"/>
        <charset val="238"/>
      </rPr>
      <t>(i)</t>
    </r>
    <r>
      <rPr>
        <sz val="11"/>
        <rFont val="Calibri"/>
        <family val="2"/>
        <charset val="238"/>
      </rPr>
      <t xml:space="preserve"> </t>
    </r>
    <r>
      <rPr>
        <i/>
        <sz val="11"/>
        <rFont val="Calibri"/>
        <family val="2"/>
        <charset val="238"/>
      </rPr>
      <t>partnership-founding documents</t>
    </r>
    <r>
      <rPr>
        <sz val="11"/>
        <rFont val="Calibri"/>
        <family val="2"/>
        <charset val="238"/>
      </rPr>
      <t xml:space="preserve"> (e.g. strategic partnership/partnership/cooperation declarations, strategic partnership/partnership/cooperation agreements, and subsequent manifesto extensions through annexes and amendments) and </t>
    </r>
    <r>
      <rPr>
        <i/>
        <sz val="11"/>
        <rFont val="Calibri"/>
        <family val="2"/>
        <charset val="238"/>
      </rPr>
      <t>(ii)</t>
    </r>
    <r>
      <rPr>
        <b/>
        <i/>
        <sz val="11"/>
        <rFont val="Calibri"/>
        <family val="2"/>
        <charset val="238"/>
      </rPr>
      <t xml:space="preserve"> </t>
    </r>
    <r>
      <rPr>
        <i/>
        <sz val="11"/>
        <rFont val="Calibri"/>
        <family val="2"/>
        <charset val="238"/>
      </rPr>
      <t>partnership-implementing documents</t>
    </r>
    <r>
      <rPr>
        <sz val="11"/>
        <rFont val="Calibri"/>
        <family val="2"/>
        <charset val="238"/>
      </rPr>
      <t xml:space="preserve"> (e.g. plans of action, agendas, roadmaps); </t>
    </r>
  </si>
  <si>
    <r>
      <t xml:space="preserve">b) </t>
    </r>
    <r>
      <rPr>
        <i/>
        <sz val="11"/>
        <rFont val="Calibri"/>
        <family val="2"/>
        <charset val="238"/>
      </rPr>
      <t>strategic unilateral documents</t>
    </r>
    <r>
      <rPr>
        <b/>
        <sz val="11"/>
        <rFont val="Calibri"/>
        <family val="2"/>
        <charset val="238"/>
      </rPr>
      <t xml:space="preserve"> </t>
    </r>
    <r>
      <rPr>
        <sz val="11"/>
        <rFont val="Calibri"/>
        <family val="2"/>
        <charset val="238"/>
      </rPr>
      <t>differ in type and scope in the context of individual states and international organizations; examples of states’ foreign-political manifestos include: exposés or annual speeches of foreign ministers, heads of state and government, governmental programmes, development or national security strategies, parliamentary solemn resolutions;</t>
    </r>
    <r>
      <rPr>
        <b/>
        <sz val="11"/>
        <rFont val="Calibri"/>
        <family val="2"/>
        <charset val="238"/>
      </rPr>
      <t xml:space="preserve"> </t>
    </r>
    <r>
      <rPr>
        <sz val="11"/>
        <rFont val="Calibri"/>
        <family val="2"/>
        <charset val="238"/>
      </rPr>
      <t>typical foreign-political manifestos of international organizations are first and foremost IO-founding documents (treaties, charters), security and foreign affairs strategies as well as other strategic plans (concepts), agendas, including white papers/blueprints and inaugural speeches of secretary-generals (or commensurate-post holders).</t>
    </r>
  </si>
  <si>
    <r>
      <t xml:space="preserve">qty all </t>
    </r>
    <r>
      <rPr>
        <b/>
        <sz val="11"/>
        <color theme="1"/>
        <rFont val="Calibri"/>
        <family val="2"/>
        <scheme val="minor"/>
      </rPr>
      <t>goals</t>
    </r>
  </si>
  <si>
    <r>
      <t xml:space="preserve">goals proximity, Pearson correlation coeff for </t>
    </r>
    <r>
      <rPr>
        <b/>
        <sz val="11"/>
        <color theme="1"/>
        <rFont val="Calibri"/>
        <family val="2"/>
        <scheme val="minor"/>
      </rPr>
      <t>S : IO</t>
    </r>
    <r>
      <rPr>
        <sz val="11"/>
        <color theme="1"/>
        <rFont val="Calibri"/>
        <family val="2"/>
        <scheme val="minor"/>
      </rPr>
      <t xml:space="preserve"> pair</t>
    </r>
  </si>
  <si>
    <r>
      <t xml:space="preserve">goals proximity, Pearson correlation coeff for </t>
    </r>
    <r>
      <rPr>
        <b/>
        <sz val="11"/>
        <color theme="1"/>
        <rFont val="Calibri"/>
        <family val="2"/>
        <scheme val="minor"/>
      </rPr>
      <t>S : S-IO</t>
    </r>
    <r>
      <rPr>
        <sz val="11"/>
        <color theme="1"/>
        <rFont val="Calibri"/>
        <family val="2"/>
        <scheme val="minor"/>
      </rPr>
      <t xml:space="preserve"> pair</t>
    </r>
  </si>
  <si>
    <r>
      <t xml:space="preserve">goals proximity, Pearson correlation coeff for </t>
    </r>
    <r>
      <rPr>
        <b/>
        <sz val="11"/>
        <color theme="1"/>
        <rFont val="Calibri"/>
        <family val="2"/>
        <scheme val="minor"/>
      </rPr>
      <t>IO : S-IO</t>
    </r>
    <r>
      <rPr>
        <sz val="11"/>
        <color theme="1"/>
        <rFont val="Calibri"/>
        <family val="2"/>
        <scheme val="minor"/>
      </rPr>
      <t xml:space="preserve"> pair</t>
    </r>
  </si>
  <si>
    <r>
      <t xml:space="preserve">qty all </t>
    </r>
    <r>
      <rPr>
        <b/>
        <sz val="11"/>
        <color theme="1"/>
        <rFont val="Calibri"/>
        <family val="2"/>
        <scheme val="minor"/>
      </rPr>
      <t>issues</t>
    </r>
  </si>
  <si>
    <r>
      <t xml:space="preserve">salient issue proximity, Pearson correlation coeff for </t>
    </r>
    <r>
      <rPr>
        <b/>
        <sz val="11"/>
        <color theme="1"/>
        <rFont val="Calibri"/>
        <family val="2"/>
        <scheme val="minor"/>
      </rPr>
      <t>S : IO</t>
    </r>
    <r>
      <rPr>
        <sz val="11"/>
        <color theme="1"/>
        <rFont val="Calibri"/>
        <family val="2"/>
        <scheme val="minor"/>
      </rPr>
      <t xml:space="preserve"> pair</t>
    </r>
  </si>
  <si>
    <r>
      <t xml:space="preserve">salient issue proximity, Pearson correlation coeff for </t>
    </r>
    <r>
      <rPr>
        <b/>
        <sz val="11"/>
        <color theme="1"/>
        <rFont val="Calibri"/>
        <family val="2"/>
        <scheme val="minor"/>
      </rPr>
      <t>S : S-IO</t>
    </r>
    <r>
      <rPr>
        <sz val="11"/>
        <color theme="1"/>
        <rFont val="Calibri"/>
        <family val="2"/>
        <scheme val="minor"/>
      </rPr>
      <t xml:space="preserve"> pair</t>
    </r>
  </si>
  <si>
    <r>
      <t xml:space="preserve">salient issue proximity, Pearson correlation coeff for </t>
    </r>
    <r>
      <rPr>
        <b/>
        <sz val="11"/>
        <color theme="1"/>
        <rFont val="Calibri"/>
        <family val="2"/>
        <scheme val="minor"/>
      </rPr>
      <t>IO : S-IO</t>
    </r>
    <r>
      <rPr>
        <sz val="11"/>
        <color theme="1"/>
        <rFont val="Calibri"/>
        <family val="2"/>
        <scheme val="minor"/>
      </rPr>
      <t xml:space="preserve"> pair</t>
    </r>
  </si>
  <si>
    <t>LEGEND:</t>
  </si>
  <si>
    <t>S</t>
  </si>
  <si>
    <t>eg Ukraine</t>
  </si>
  <si>
    <t>IO</t>
  </si>
  <si>
    <t>eg NATO</t>
  </si>
  <si>
    <t>S-IO</t>
  </si>
  <si>
    <t>eg Ukraine-NATO, or NATO-Ukraine [order of naming first here does not matter]</t>
  </si>
  <si>
    <t>calculated manually, from Excel tables, based on Atlas.ti output [see 'strat goals' and 'issue salience' tabs]</t>
  </si>
  <si>
    <t>SPSS-calculated, from Excel tables, based on Atlas.ti output [see 'strat goals' and 'issue salience' tabs]</t>
  </si>
  <si>
    <t>SPaSIO Project Datasets                                                                                  ©Strategic Partnerships Group, 2013-2018</t>
  </si>
  <si>
    <r>
      <rPr>
        <sz val="11"/>
        <rFont val="Calibri"/>
        <family val="2"/>
        <charset val="238"/>
        <scheme val="minor"/>
      </rPr>
      <t xml:space="preserve">Title: </t>
    </r>
    <r>
      <rPr>
        <b/>
        <sz val="11"/>
        <color theme="1"/>
        <rFont val="Calibri"/>
        <family val="2"/>
        <charset val="238"/>
        <scheme val="minor"/>
      </rPr>
      <t>Strategic goals and strategic roles convergence (H2&amp;H3)</t>
    </r>
  </si>
  <si>
    <r>
      <t xml:space="preserve">Methodological concept (H2) by: </t>
    </r>
    <r>
      <rPr>
        <b/>
        <sz val="11"/>
        <rFont val="Calibri"/>
        <family val="2"/>
        <scheme val="minor"/>
      </rPr>
      <t>Andriy Tyushka and</t>
    </r>
    <r>
      <rPr>
        <sz val="11"/>
        <rFont val="Calibri"/>
        <family val="2"/>
        <scheme val="minor"/>
      </rPr>
      <t xml:space="preserve"> </t>
    </r>
    <r>
      <rPr>
        <b/>
        <sz val="11"/>
        <color theme="1"/>
        <rFont val="Calibri"/>
        <family val="2"/>
        <scheme val="minor"/>
      </rPr>
      <t>Lucyna Czechowska</t>
    </r>
    <r>
      <rPr>
        <sz val="11"/>
        <rFont val="Calibri"/>
        <family val="2"/>
        <scheme val="minor"/>
      </rPr>
      <t xml:space="preserve">, </t>
    </r>
    <r>
      <rPr>
        <sz val="11"/>
        <color theme="1"/>
        <rFont val="Calibri"/>
        <family val="2"/>
        <scheme val="minor"/>
      </rPr>
      <t>outlined in "H2 data_input" tab</t>
    </r>
  </si>
  <si>
    <r>
      <rPr>
        <sz val="11"/>
        <rFont val="Calibri"/>
        <family val="2"/>
        <scheme val="minor"/>
      </rPr>
      <t>Data mining sources (H2):</t>
    </r>
    <r>
      <rPr>
        <b/>
        <sz val="11"/>
        <color theme="1"/>
        <rFont val="Calibri"/>
        <family val="2"/>
        <scheme val="minor"/>
      </rPr>
      <t xml:space="preserve"> outlined in "H2 data_input" tab</t>
    </r>
  </si>
  <si>
    <r>
      <t xml:space="preserve">Methodological concept (H3) by: </t>
    </r>
    <r>
      <rPr>
        <b/>
        <sz val="11"/>
        <rFont val="Calibri"/>
        <family val="2"/>
        <scheme val="minor"/>
      </rPr>
      <t>Andriy Tyushka</t>
    </r>
    <r>
      <rPr>
        <sz val="11"/>
        <rFont val="Calibri"/>
        <family val="2"/>
        <scheme val="minor"/>
      </rPr>
      <t xml:space="preserve">, </t>
    </r>
    <r>
      <rPr>
        <sz val="11"/>
        <color theme="1"/>
        <rFont val="Calibri"/>
        <family val="2"/>
        <scheme val="minor"/>
      </rPr>
      <t>outlined in "H3 data_input" tab</t>
    </r>
  </si>
  <si>
    <r>
      <rPr>
        <sz val="11"/>
        <rFont val="Calibri"/>
        <family val="2"/>
        <scheme val="minor"/>
      </rPr>
      <t>Data mining sources (H3):</t>
    </r>
    <r>
      <rPr>
        <b/>
        <sz val="11"/>
        <color theme="1"/>
        <rFont val="Calibri"/>
        <family val="2"/>
        <scheme val="minor"/>
      </rPr>
      <t xml:space="preserve"> outlined in "H3 data_input" tab</t>
    </r>
  </si>
  <si>
    <r>
      <rPr>
        <i/>
        <sz val="11"/>
        <color theme="1"/>
        <rFont val="Calibri"/>
        <family val="2"/>
        <scheme val="minor"/>
      </rPr>
      <t xml:space="preserve">Data version: </t>
    </r>
    <r>
      <rPr>
        <b/>
        <i/>
        <sz val="11"/>
        <color theme="1"/>
        <rFont val="Calibri"/>
        <family val="2"/>
        <scheme val="minor"/>
      </rPr>
      <t>1.0</t>
    </r>
    <r>
      <rPr>
        <i/>
        <sz val="11"/>
        <color theme="1"/>
        <rFont val="Calibri"/>
        <family val="2"/>
        <scheme val="minor"/>
      </rPr>
      <t xml:space="preserve"> (August 2018)</t>
    </r>
  </si>
  <si>
    <r>
      <t xml:space="preserve">SPaSIO Project Datasets were created by Strategic Partnerships Group (SPG) in the framework of implementation of the </t>
    </r>
    <r>
      <rPr>
        <b/>
        <sz val="11"/>
        <color theme="1"/>
        <rFont val="Calibri"/>
        <family val="2"/>
        <scheme val="minor"/>
      </rPr>
      <t>SPaSIO</t>
    </r>
    <r>
      <rPr>
        <sz val="11"/>
        <rFont val="Calibri"/>
        <family val="2"/>
        <scheme val="minor"/>
      </rPr>
      <t xml:space="preserve"> (</t>
    </r>
    <r>
      <rPr>
        <b/>
        <i/>
        <sz val="11"/>
        <color theme="1"/>
        <rFont val="Calibri"/>
        <family val="2"/>
        <scheme val="minor"/>
      </rPr>
      <t>Strategic Partnership between a State and an International Organization: An Ideal Model)                Collaborative Research Project</t>
    </r>
  </si>
  <si>
    <r>
      <rPr>
        <sz val="11"/>
        <rFont val="Calibri"/>
        <family val="2"/>
        <scheme val="minor"/>
      </rPr>
      <t xml:space="preserve">Funding acknowledgement: </t>
    </r>
    <r>
      <rPr>
        <b/>
        <sz val="11"/>
        <color theme="1"/>
        <rFont val="Calibri"/>
        <family val="2"/>
        <scheme val="minor"/>
      </rPr>
      <t>The SPaSIO project received funding under the National Science Centre's                (Narodowe Centrum Nauki) grant no. UMO-2013/11/D/HS5/01260 (“SONATA 6”).</t>
    </r>
  </si>
  <si>
    <r>
      <t xml:space="preserve">Project implementation phase: </t>
    </r>
    <r>
      <rPr>
        <b/>
        <sz val="11"/>
        <color theme="1"/>
        <rFont val="Calibri"/>
        <family val="2"/>
        <scheme val="minor"/>
      </rPr>
      <t>August 2014 – August 2018</t>
    </r>
  </si>
  <si>
    <t>More information about the research team and the project itself can be found at www.spg.umk.pl.</t>
  </si>
  <si>
    <t>Dataset Contents:</t>
  </si>
  <si>
    <r>
      <t>SPaSIO Project Datasets by </t>
    </r>
    <r>
      <rPr>
        <sz val="10"/>
        <color rgb="FF049CCF"/>
        <rFont val="Arial"/>
        <family val="2"/>
      </rPr>
      <t>SPaSIO Collaborative Research Project ('Strategic Partnerships between States and International Organizations)</t>
    </r>
    <r>
      <rPr>
        <sz val="10"/>
        <color rgb="FF464646"/>
        <rFont val="Arial"/>
        <family val="2"/>
      </rPr>
      <t> is licensed under a </t>
    </r>
    <r>
      <rPr>
        <sz val="10"/>
        <color rgb="FF049CCF"/>
        <rFont val="Arial"/>
        <family val="2"/>
      </rPr>
      <t>Creative Commons Attribution-NonCommercial 4.0 International License</t>
    </r>
    <r>
      <rPr>
        <sz val="10"/>
        <color rgb="FF464646"/>
        <rFont val="Arial"/>
        <family val="2"/>
      </rPr>
      <t>.</t>
    </r>
  </si>
  <si>
    <r>
      <rPr>
        <sz val="11"/>
        <color theme="1"/>
        <rFont val="Calibri"/>
        <family val="2"/>
        <scheme val="minor"/>
      </rPr>
      <t xml:space="preserve">Dataset: </t>
    </r>
    <r>
      <rPr>
        <b/>
        <sz val="11"/>
        <color theme="1"/>
        <rFont val="Calibri"/>
        <family val="2"/>
        <charset val="238"/>
        <scheme val="minor"/>
      </rPr>
      <t>SPaSIO/NATO-Japan/goals and roles convergence</t>
    </r>
  </si>
  <si>
    <r>
      <rPr>
        <sz val="11"/>
        <rFont val="Calibri"/>
        <family val="2"/>
        <scheme val="minor"/>
      </rPr>
      <t xml:space="preserve">Timeframe (H2): </t>
    </r>
    <r>
      <rPr>
        <b/>
        <sz val="11"/>
        <color theme="1"/>
        <rFont val="Calibri"/>
        <family val="2"/>
        <scheme val="minor"/>
      </rPr>
      <t>2014-2015</t>
    </r>
  </si>
  <si>
    <r>
      <rPr>
        <sz val="11"/>
        <rFont val="Calibri"/>
        <family val="2"/>
        <scheme val="minor"/>
      </rPr>
      <t xml:space="preserve">Time series data intervals (H3): </t>
    </r>
    <r>
      <rPr>
        <b/>
        <sz val="11"/>
        <color theme="1"/>
        <rFont val="Calibri"/>
        <family val="2"/>
        <scheme val="minor"/>
      </rPr>
      <t>1990, 2014, 2015</t>
    </r>
  </si>
  <si>
    <r>
      <rPr>
        <sz val="11"/>
        <rFont val="Calibri"/>
        <family val="2"/>
        <scheme val="minor"/>
      </rPr>
      <t>Date of dta query</t>
    </r>
    <r>
      <rPr>
        <sz val="11"/>
        <color theme="1"/>
        <rFont val="Calibri"/>
        <family val="2"/>
        <scheme val="minor"/>
      </rPr>
      <t>:</t>
    </r>
    <r>
      <rPr>
        <b/>
        <sz val="11"/>
        <color theme="1"/>
        <rFont val="Calibri"/>
        <family val="2"/>
        <scheme val="minor"/>
      </rPr>
      <t xml:space="preserve"> 01.01.2017</t>
    </r>
  </si>
  <si>
    <r>
      <rPr>
        <i/>
        <sz val="11"/>
        <rFont val="Calibri"/>
        <family val="2"/>
        <scheme val="minor"/>
      </rPr>
      <t>Author:</t>
    </r>
    <r>
      <rPr>
        <b/>
        <i/>
        <sz val="11"/>
        <color theme="1"/>
        <rFont val="Calibri"/>
        <family val="2"/>
        <scheme val="minor"/>
      </rPr>
      <t xml:space="preserve"> Agata Domachowska</t>
    </r>
  </si>
  <si>
    <r>
      <t xml:space="preserve">Case: </t>
    </r>
    <r>
      <rPr>
        <b/>
        <sz val="11"/>
        <rFont val="Calibri"/>
        <family val="2"/>
        <charset val="238"/>
        <scheme val="minor"/>
      </rPr>
      <t>NATO-Japan</t>
    </r>
  </si>
  <si>
    <t>21 issues in total</t>
  </si>
  <si>
    <t>24 goals in total</t>
  </si>
  <si>
    <r>
      <rPr>
        <i/>
        <sz val="11"/>
        <rFont val="Calibri"/>
        <family val="2"/>
        <scheme val="minor"/>
      </rPr>
      <t>Editors:</t>
    </r>
    <r>
      <rPr>
        <b/>
        <i/>
        <sz val="11"/>
        <color theme="1"/>
        <rFont val="Calibri"/>
        <family val="2"/>
        <scheme val="minor"/>
      </rPr>
      <t xml:space="preserve"> Andriy Tyuska and Lucyna Czechowska</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</si>
</sst>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000"/>
    <numFmt numFmtId="167" formatCode="0.000000000"/>
  </numFmts>
  <fonts count="64">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9"/>
      <color indexed="81"/>
      <name val="Tahoma"/>
      <family val="2"/>
      <charset val="238"/>
    </font>
    <font>
      <sz val="9"/>
      <color indexed="81"/>
      <name val="Tahoma"/>
      <family val="2"/>
      <charset val="238"/>
    </font>
    <font>
      <sz val="11"/>
      <color theme="1"/>
      <name val="Calibri"/>
      <family val="2"/>
      <scheme val="minor"/>
    </font>
    <font>
      <sz val="12"/>
      <color theme="1"/>
      <name val="Calibri"/>
      <family val="2"/>
      <scheme val="minor"/>
    </font>
    <font>
      <sz val="12"/>
      <color rgb="FF000000"/>
      <name val="Calibri"/>
      <family val="2"/>
    </font>
    <font>
      <b/>
      <sz val="12"/>
      <color theme="1"/>
      <name val="Calibri"/>
      <family val="2"/>
      <scheme val="minor"/>
    </font>
    <font>
      <b/>
      <sz val="11"/>
      <color theme="1"/>
      <name val="Calibri"/>
      <family val="2"/>
      <scheme val="minor"/>
    </font>
    <font>
      <sz val="11"/>
      <color rgb="FFFF0000"/>
      <name val="Calibri"/>
      <family val="2"/>
      <scheme val="minor"/>
    </font>
    <font>
      <b/>
      <sz val="9"/>
      <color rgb="FF000000"/>
      <name val="Tahoma"/>
      <family val="2"/>
      <charset val="238"/>
    </font>
    <font>
      <sz val="9"/>
      <color rgb="FF000000"/>
      <name val="Tahoma"/>
      <family val="2"/>
      <charset val="238"/>
    </font>
    <font>
      <b/>
      <sz val="11"/>
      <color rgb="FFFF0000"/>
      <name val="Calibri"/>
      <family val="2"/>
      <scheme val="minor"/>
    </font>
    <font>
      <i/>
      <sz val="11"/>
      <color theme="1"/>
      <name val="Calibri"/>
      <family val="2"/>
      <scheme val="minor"/>
    </font>
    <font>
      <b/>
      <i/>
      <sz val="11"/>
      <color rgb="FFFF0000"/>
      <name val="Calibri"/>
      <family val="2"/>
      <scheme val="minor"/>
    </font>
    <font>
      <i/>
      <sz val="11"/>
      <color rgb="FF000000"/>
      <name val="Calibri"/>
      <family val="2"/>
      <scheme val="minor"/>
    </font>
    <font>
      <b/>
      <sz val="11"/>
      <name val="Calibri"/>
      <family val="2"/>
      <scheme val="minor"/>
    </font>
    <font>
      <sz val="11"/>
      <name val="Calibri"/>
      <family val="2"/>
      <scheme val="minor"/>
    </font>
    <font>
      <b/>
      <sz val="11"/>
      <color rgb="FFFFC000"/>
      <name val="Calibri"/>
      <family val="2"/>
      <scheme val="minor"/>
    </font>
    <font>
      <b/>
      <sz val="11"/>
      <color rgb="FF92D050"/>
      <name val="Calibri"/>
      <family val="2"/>
      <scheme val="minor"/>
    </font>
    <font>
      <b/>
      <sz val="11"/>
      <color rgb="FF00B0F0"/>
      <name val="Calibri"/>
      <family val="2"/>
      <scheme val="minor"/>
    </font>
    <font>
      <b/>
      <sz val="11"/>
      <color indexed="8"/>
      <name val="Calibri"/>
      <family val="2"/>
      <scheme val="minor"/>
    </font>
    <font>
      <b/>
      <i/>
      <sz val="12"/>
      <color theme="1"/>
      <name val="Calibri"/>
      <family val="2"/>
      <scheme val="minor"/>
    </font>
    <font>
      <b/>
      <i/>
      <sz val="12"/>
      <color theme="1"/>
      <name val="Arial"/>
      <family val="2"/>
    </font>
    <font>
      <sz val="11"/>
      <color theme="0" tint="-0.34998626667073579"/>
      <name val="Calibri"/>
      <family val="2"/>
      <scheme val="minor"/>
    </font>
    <font>
      <b/>
      <sz val="12"/>
      <color rgb="FF000000"/>
      <name val="Calibri"/>
      <family val="2"/>
    </font>
    <font>
      <b/>
      <sz val="11"/>
      <color theme="1"/>
      <name val="Calibri"/>
      <family val="2"/>
      <charset val="238"/>
      <scheme val="minor"/>
    </font>
    <font>
      <i/>
      <u/>
      <sz val="11"/>
      <color theme="1"/>
      <name val="Calibri"/>
      <family val="2"/>
      <charset val="238"/>
      <scheme val="minor"/>
    </font>
    <font>
      <i/>
      <sz val="11"/>
      <color theme="1"/>
      <name val="Calibri"/>
      <family val="2"/>
      <charset val="238"/>
      <scheme val="minor"/>
    </font>
    <font>
      <b/>
      <sz val="12"/>
      <color theme="1"/>
      <name val="Calibri"/>
      <family val="2"/>
      <charset val="238"/>
      <scheme val="minor"/>
    </font>
    <font>
      <sz val="11"/>
      <name val="Calibri"/>
      <family val="2"/>
      <charset val="238"/>
      <scheme val="minor"/>
    </font>
    <font>
      <sz val="11"/>
      <color rgb="FF000000"/>
      <name val="Calibri"/>
      <family val="2"/>
      <charset val="238"/>
    </font>
    <font>
      <i/>
      <sz val="11"/>
      <color rgb="FF000000"/>
      <name val="Calibri"/>
      <family val="2"/>
      <charset val="238"/>
    </font>
    <font>
      <i/>
      <sz val="11"/>
      <name val="Calibri"/>
      <family val="2"/>
      <scheme val="minor"/>
    </font>
    <font>
      <sz val="11"/>
      <color rgb="FF000000"/>
      <name val="Calibri"/>
      <family val="2"/>
    </font>
    <font>
      <i/>
      <sz val="11"/>
      <color rgb="FF000000"/>
      <name val="Calibri"/>
      <family val="2"/>
    </font>
    <font>
      <b/>
      <i/>
      <u/>
      <sz val="11"/>
      <color rgb="FF000000"/>
      <name val="Calibri"/>
      <family val="2"/>
      <scheme val="minor"/>
    </font>
    <font>
      <sz val="11"/>
      <color rgb="FF000000"/>
      <name val="Calibri"/>
      <family val="2"/>
      <scheme val="minor"/>
    </font>
    <font>
      <b/>
      <sz val="11"/>
      <color rgb="FF000000"/>
      <name val="Calibri"/>
      <family val="2"/>
      <scheme val="minor"/>
    </font>
    <font>
      <sz val="11"/>
      <color theme="1"/>
      <name val="Calibri"/>
      <family val="2"/>
      <charset val="238"/>
    </font>
    <font>
      <b/>
      <sz val="11"/>
      <color theme="1"/>
      <name val="Calibri"/>
      <family val="2"/>
      <charset val="238"/>
    </font>
    <font>
      <b/>
      <i/>
      <sz val="11"/>
      <color rgb="FFFF0000"/>
      <name val="Calibri"/>
      <family val="2"/>
      <charset val="238"/>
    </font>
    <font>
      <sz val="11"/>
      <color rgb="FFFF0000"/>
      <name val="Calibri"/>
      <family val="2"/>
      <charset val="238"/>
    </font>
    <font>
      <i/>
      <sz val="11"/>
      <name val="Calibri"/>
      <family val="2"/>
      <charset val="238"/>
    </font>
    <font>
      <sz val="11"/>
      <name val="Calibri"/>
      <family val="2"/>
      <charset val="238"/>
    </font>
    <font>
      <i/>
      <sz val="11"/>
      <name val="Symbol"/>
      <family val="1"/>
      <charset val="2"/>
    </font>
    <font>
      <i/>
      <vertAlign val="subscript"/>
      <sz val="11"/>
      <name val="Calibri"/>
      <family val="2"/>
      <charset val="238"/>
    </font>
    <font>
      <b/>
      <i/>
      <sz val="11"/>
      <name val="Calibri"/>
      <family val="2"/>
      <charset val="238"/>
    </font>
    <font>
      <b/>
      <sz val="11"/>
      <name val="Calibri"/>
      <family val="2"/>
      <charset val="238"/>
    </font>
    <font>
      <i/>
      <u/>
      <sz val="11"/>
      <color theme="1"/>
      <name val="Calibri"/>
      <family val="2"/>
      <scheme val="minor"/>
    </font>
    <font>
      <i/>
      <u/>
      <sz val="11"/>
      <color rgb="FF000000"/>
      <name val="Calibri"/>
      <family val="2"/>
      <charset val="238"/>
    </font>
    <font>
      <b/>
      <sz val="11"/>
      <color rgb="FF000000"/>
      <name val="Calibri"/>
      <family val="2"/>
      <charset val="238"/>
    </font>
    <font>
      <i/>
      <sz val="12"/>
      <color rgb="FF000000"/>
      <name val="Calibri"/>
      <family val="2"/>
      <charset val="238"/>
      <scheme val="minor"/>
    </font>
    <font>
      <sz val="12"/>
      <name val="Calibri"/>
      <family val="2"/>
      <charset val="238"/>
      <scheme val="minor"/>
    </font>
    <font>
      <sz val="10"/>
      <name val="Arial"/>
      <family val="2"/>
      <charset val="238"/>
    </font>
    <font>
      <b/>
      <i/>
      <sz val="11"/>
      <color theme="1"/>
      <name val="Calibri"/>
      <family val="2"/>
      <scheme val="minor"/>
    </font>
    <font>
      <sz val="8"/>
      <color rgb="FF222222"/>
      <name val="Arial"/>
      <family val="2"/>
      <charset val="238"/>
    </font>
    <font>
      <i/>
      <u/>
      <sz val="11"/>
      <name val="Calibri"/>
      <family val="2"/>
      <scheme val="minor"/>
    </font>
    <font>
      <sz val="19"/>
      <color rgb="FF049CCF"/>
      <name val="Arial"/>
      <family val="2"/>
    </font>
    <font>
      <sz val="10"/>
      <color rgb="FF464646"/>
      <name val="Arial"/>
      <family val="2"/>
    </font>
    <font>
      <sz val="10"/>
      <color rgb="FF049CCF"/>
      <name val="Arial"/>
      <family val="2"/>
    </font>
    <font>
      <b/>
      <sz val="11"/>
      <name val="Calibri"/>
      <family val="2"/>
      <charset val="238"/>
      <scheme val="minor"/>
    </font>
  </fonts>
  <fills count="1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1" tint="0.499984740745262"/>
        <bgColor indexed="64"/>
      </patternFill>
    </fill>
    <fill>
      <patternFill patternType="solid">
        <fgColor rgb="FF00B050"/>
        <bgColor indexed="64"/>
      </patternFill>
    </fill>
    <fill>
      <patternFill patternType="solid">
        <fgColor rgb="FFFF8926"/>
        <bgColor indexed="64"/>
      </patternFill>
    </fill>
    <fill>
      <patternFill patternType="solid">
        <fgColor rgb="FF7030A0"/>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rgb="FFFFFF00"/>
        <bgColor rgb="FFFFFF00"/>
      </patternFill>
    </fill>
    <fill>
      <patternFill patternType="solid">
        <fgColor rgb="FFD9D9D9"/>
        <bgColor indexed="64"/>
      </patternFill>
    </fill>
    <fill>
      <patternFill patternType="solid">
        <fgColor rgb="FF00B050"/>
        <bgColor rgb="FF00B050"/>
      </patternFill>
    </fill>
    <fill>
      <patternFill patternType="solid">
        <fgColor rgb="FFFF0000"/>
        <bgColor rgb="FFFF0000"/>
      </patternFill>
    </fill>
  </fills>
  <borders count="1">
    <border>
      <left/>
      <right/>
      <top/>
      <bottom/>
      <diagonal/>
    </border>
  </borders>
  <cellStyleXfs count="4">
    <xf numFmtId="0" fontId="0" fillId="0" borderId="0"/>
    <xf numFmtId="0" fontId="6" fillId="0" borderId="0"/>
    <xf numFmtId="0" fontId="8" fillId="0" borderId="0"/>
    <xf numFmtId="0" fontId="56" fillId="0" borderId="0">
      <alignment vertical="center"/>
    </xf>
  </cellStyleXfs>
  <cellXfs count="165">
    <xf numFmtId="0" fontId="0" fillId="0" borderId="0" xfId="0"/>
    <xf numFmtId="0" fontId="6" fillId="0" borderId="0" xfId="0" applyFont="1" applyAlignment="1"/>
    <xf numFmtId="0" fontId="6" fillId="0" borderId="0" xfId="0" applyFont="1" applyAlignment="1">
      <alignment horizontal="left"/>
    </xf>
    <xf numFmtId="0" fontId="6" fillId="0" borderId="0" xfId="0" applyFont="1" applyBorder="1" applyAlignment="1"/>
    <xf numFmtId="0" fontId="10" fillId="0" borderId="0" xfId="0" applyFont="1" applyAlignment="1"/>
    <xf numFmtId="0" fontId="10" fillId="0" borderId="0" xfId="0" applyFont="1" applyAlignment="1">
      <alignment horizontal="left"/>
    </xf>
    <xf numFmtId="0" fontId="10" fillId="0" borderId="0" xfId="0" applyFont="1" applyBorder="1" applyAlignment="1"/>
    <xf numFmtId="0" fontId="6" fillId="2" borderId="0" xfId="0" applyFont="1" applyFill="1" applyAlignment="1"/>
    <xf numFmtId="0" fontId="6" fillId="0" borderId="0" xfId="0" applyFont="1" applyAlignment="1">
      <alignment horizontal="right"/>
    </xf>
    <xf numFmtId="164" fontId="6" fillId="0" borderId="0" xfId="0" applyNumberFormat="1" applyFont="1" applyAlignment="1">
      <alignment horizontal="right" wrapText="1"/>
    </xf>
    <xf numFmtId="166" fontId="6" fillId="0" borderId="0" xfId="0" applyNumberFormat="1" applyFont="1" applyAlignment="1">
      <alignment horizontal="right"/>
    </xf>
    <xf numFmtId="164" fontId="6" fillId="0" borderId="0" xfId="0" applyNumberFormat="1" applyFont="1" applyAlignment="1">
      <alignment horizontal="right"/>
    </xf>
    <xf numFmtId="0" fontId="6" fillId="0" borderId="0" xfId="0" applyFont="1" applyFill="1" applyAlignment="1"/>
    <xf numFmtId="0" fontId="10" fillId="0" borderId="0" xfId="0" applyFont="1" applyFill="1" applyBorder="1" applyAlignment="1"/>
    <xf numFmtId="0" fontId="6" fillId="0" borderId="0" xfId="0" applyFont="1" applyFill="1" applyBorder="1" applyAlignment="1"/>
    <xf numFmtId="2" fontId="6" fillId="0" borderId="0" xfId="1" applyNumberFormat="1" applyFont="1" applyAlignment="1">
      <alignment horizontal="right"/>
    </xf>
    <xf numFmtId="0" fontId="6" fillId="0" borderId="0" xfId="0" applyNumberFormat="1" applyFont="1" applyAlignment="1">
      <alignment horizontal="right" wrapText="1"/>
    </xf>
    <xf numFmtId="167" fontId="6" fillId="0" borderId="0" xfId="0" applyNumberFormat="1" applyFont="1" applyAlignment="1">
      <alignment horizontal="right"/>
    </xf>
    <xf numFmtId="10" fontId="6" fillId="0" borderId="0" xfId="0" applyNumberFormat="1" applyFont="1" applyAlignment="1">
      <alignment horizontal="right"/>
    </xf>
    <xf numFmtId="0" fontId="6" fillId="3" borderId="0" xfId="0" applyFont="1" applyFill="1" applyAlignment="1"/>
    <xf numFmtId="0" fontId="6" fillId="4" borderId="0" xfId="0" applyFont="1" applyFill="1" applyAlignment="1"/>
    <xf numFmtId="164" fontId="6" fillId="0" borderId="0" xfId="0" applyNumberFormat="1" applyFont="1" applyFill="1" applyBorder="1" applyAlignment="1"/>
    <xf numFmtId="0" fontId="6" fillId="0" borderId="0" xfId="0" applyFont="1" applyBorder="1" applyAlignment="1">
      <alignment horizontal="left"/>
    </xf>
    <xf numFmtId="164" fontId="6" fillId="2" borderId="0" xfId="0" applyNumberFormat="1" applyFont="1" applyFill="1" applyBorder="1" applyAlignment="1"/>
    <xf numFmtId="0" fontId="6" fillId="2" borderId="0" xfId="0" applyFont="1" applyFill="1" applyBorder="1" applyAlignment="1"/>
    <xf numFmtId="0" fontId="6" fillId="0" borderId="0" xfId="0" applyFont="1"/>
    <xf numFmtId="0" fontId="6" fillId="7" borderId="0" xfId="0" applyFont="1" applyFill="1"/>
    <xf numFmtId="0" fontId="6" fillId="3" borderId="0" xfId="0" applyFont="1" applyFill="1"/>
    <xf numFmtId="0" fontId="14" fillId="0" borderId="0" xfId="0" applyFont="1" applyAlignment="1">
      <alignment horizontal="left"/>
    </xf>
    <xf numFmtId="0" fontId="10" fillId="2" borderId="0" xfId="0" applyFont="1" applyFill="1" applyAlignment="1">
      <alignment horizontal="left"/>
    </xf>
    <xf numFmtId="0" fontId="15" fillId="0" borderId="0" xfId="0" applyFont="1" applyFill="1" applyAlignment="1"/>
    <xf numFmtId="0" fontId="10" fillId="6" borderId="0" xfId="0" applyFont="1" applyFill="1" applyBorder="1" applyAlignment="1"/>
    <xf numFmtId="0" fontId="6" fillId="0" borderId="0" xfId="0" applyNumberFormat="1" applyFont="1" applyAlignment="1"/>
    <xf numFmtId="164" fontId="6" fillId="0" borderId="0" xfId="0" applyNumberFormat="1" applyFont="1" applyAlignment="1"/>
    <xf numFmtId="166" fontId="6" fillId="0" borderId="0" xfId="0" applyNumberFormat="1" applyFont="1" applyAlignment="1"/>
    <xf numFmtId="164" fontId="6" fillId="2" borderId="0" xfId="0" applyNumberFormat="1" applyFont="1" applyFill="1" applyAlignment="1"/>
    <xf numFmtId="165" fontId="6" fillId="0" borderId="0" xfId="1" applyNumberFormat="1" applyFont="1" applyAlignment="1">
      <alignment horizontal="right"/>
    </xf>
    <xf numFmtId="0" fontId="6" fillId="0" borderId="0" xfId="2" applyFont="1"/>
    <xf numFmtId="0" fontId="10" fillId="0" borderId="0" xfId="0" applyFont="1"/>
    <xf numFmtId="0" fontId="6" fillId="8" borderId="0" xfId="0" applyFont="1" applyFill="1"/>
    <xf numFmtId="0" fontId="14" fillId="0" borderId="0" xfId="0" applyFont="1"/>
    <xf numFmtId="0" fontId="16" fillId="0" borderId="0" xfId="0" applyFont="1" applyAlignment="1">
      <alignment vertical="center"/>
    </xf>
    <xf numFmtId="0" fontId="15" fillId="9" borderId="0" xfId="0" applyFont="1" applyFill="1"/>
    <xf numFmtId="0" fontId="16" fillId="0" borderId="0" xfId="0" applyFont="1"/>
    <xf numFmtId="0" fontId="17" fillId="10" borderId="0" xfId="0" applyFont="1" applyFill="1"/>
    <xf numFmtId="0" fontId="6" fillId="0" borderId="0" xfId="0" applyFont="1" applyAlignment="1">
      <alignment vertical="center"/>
    </xf>
    <xf numFmtId="0" fontId="6" fillId="0" borderId="0" xfId="0" applyFont="1" applyFill="1" applyAlignment="1">
      <alignment vertical="center"/>
    </xf>
    <xf numFmtId="0" fontId="6" fillId="6" borderId="0" xfId="0" applyFont="1" applyFill="1"/>
    <xf numFmtId="9" fontId="6" fillId="0" borderId="0" xfId="0" applyNumberFormat="1" applyFont="1" applyAlignment="1">
      <alignment vertical="center"/>
    </xf>
    <xf numFmtId="0" fontId="6" fillId="11" borderId="0" xfId="0" applyFont="1" applyFill="1"/>
    <xf numFmtId="0" fontId="6" fillId="12" borderId="0" xfId="0" applyFont="1" applyFill="1"/>
    <xf numFmtId="0" fontId="20" fillId="0" borderId="0" xfId="0" applyFont="1" applyFill="1"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0" fontId="11" fillId="0" borderId="0" xfId="0" applyFont="1"/>
    <xf numFmtId="0" fontId="10" fillId="0" borderId="0" xfId="0" applyFont="1" applyFill="1" applyAlignment="1">
      <alignment vertical="center"/>
    </xf>
    <xf numFmtId="0" fontId="23" fillId="0" borderId="0" xfId="0" applyFont="1" applyFill="1" applyAlignment="1">
      <alignment vertical="center"/>
    </xf>
    <xf numFmtId="0" fontId="6" fillId="0" borderId="0" xfId="0" applyFont="1" applyAlignment="1">
      <alignment horizontal="right" vertical="center"/>
    </xf>
    <xf numFmtId="0" fontId="6" fillId="0" borderId="0" xfId="0" applyFont="1" applyAlignment="1">
      <alignment vertical="center" wrapText="1"/>
    </xf>
    <xf numFmtId="0" fontId="6" fillId="6" borderId="0" xfId="0" applyFont="1" applyFill="1" applyAlignment="1">
      <alignment vertical="center"/>
    </xf>
    <xf numFmtId="0" fontId="6" fillId="3" borderId="0" xfId="0" applyFont="1" applyFill="1" applyAlignment="1">
      <alignment vertical="center"/>
    </xf>
    <xf numFmtId="0" fontId="10" fillId="0" borderId="0" xfId="0" applyFont="1" applyAlignment="1">
      <alignment horizontal="right" vertical="center"/>
    </xf>
    <xf numFmtId="0" fontId="6" fillId="5" borderId="0" xfId="0" applyFont="1" applyFill="1" applyAlignment="1">
      <alignment vertical="center"/>
    </xf>
    <xf numFmtId="0" fontId="6" fillId="5" borderId="0" xfId="0" applyFont="1" applyFill="1" applyAlignment="1">
      <alignment vertical="center" wrapText="1"/>
    </xf>
    <xf numFmtId="0" fontId="10" fillId="0" borderId="0" xfId="0" applyFont="1" applyAlignment="1">
      <alignment vertical="center"/>
    </xf>
    <xf numFmtId="0" fontId="24" fillId="13" borderId="0" xfId="0" applyFont="1" applyFill="1"/>
    <xf numFmtId="0" fontId="7" fillId="7" borderId="0" xfId="0" applyFont="1" applyFill="1"/>
    <xf numFmtId="0" fontId="7" fillId="2" borderId="0" xfId="0" applyFont="1" applyFill="1"/>
    <xf numFmtId="0" fontId="6" fillId="2" borderId="0" xfId="0" applyFont="1" applyFill="1"/>
    <xf numFmtId="0" fontId="6" fillId="2" borderId="0" xfId="0" applyFont="1" applyFill="1" applyAlignment="1">
      <alignment vertical="center"/>
    </xf>
    <xf numFmtId="0" fontId="0" fillId="6" borderId="0" xfId="0" applyFill="1"/>
    <xf numFmtId="0" fontId="9" fillId="0" borderId="0" xfId="0" applyFont="1" applyFill="1"/>
    <xf numFmtId="0" fontId="0" fillId="0" borderId="0" xfId="0" applyAlignment="1">
      <alignment horizontal="center" vertical="center" wrapText="1"/>
    </xf>
    <xf numFmtId="0" fontId="25" fillId="13" borderId="0" xfId="0" applyFont="1" applyFill="1"/>
    <xf numFmtId="0" fontId="26" fillId="0" borderId="0" xfId="0" applyFont="1" applyAlignment="1">
      <alignment vertical="center"/>
    </xf>
    <xf numFmtId="0" fontId="27" fillId="0" borderId="0" xfId="0" applyFont="1"/>
    <xf numFmtId="0" fontId="8" fillId="0" borderId="0" xfId="0" applyFont="1" applyAlignment="1">
      <alignment horizontal="center" vertical="center" wrapText="1"/>
    </xf>
    <xf numFmtId="0" fontId="0" fillId="14" borderId="0" xfId="0" applyFont="1" applyFill="1" applyBorder="1"/>
    <xf numFmtId="0" fontId="29" fillId="0" borderId="0" xfId="0" applyFont="1" applyAlignment="1"/>
    <xf numFmtId="0" fontId="3" fillId="0" borderId="0" xfId="0" applyFont="1" applyAlignment="1">
      <alignment horizontal="left" vertical="center"/>
    </xf>
    <xf numFmtId="0" fontId="30" fillId="0" borderId="0" xfId="0" applyFont="1" applyAlignment="1">
      <alignment horizontal="left" vertical="center"/>
    </xf>
    <xf numFmtId="0" fontId="28" fillId="0" borderId="0" xfId="0" applyFont="1" applyAlignment="1">
      <alignment horizontal="left" vertical="center"/>
    </xf>
    <xf numFmtId="0" fontId="3" fillId="0" borderId="0" xfId="0" applyFont="1" applyFill="1" applyAlignment="1">
      <alignment horizontal="left"/>
    </xf>
    <xf numFmtId="0" fontId="3" fillId="0" borderId="0" xfId="0" applyFont="1" applyAlignment="1">
      <alignment horizontal="left"/>
    </xf>
    <xf numFmtId="0" fontId="0" fillId="0" borderId="0" xfId="0" applyFont="1"/>
    <xf numFmtId="0" fontId="2" fillId="0" borderId="0" xfId="0" applyFont="1" applyFill="1" applyAlignment="1"/>
    <xf numFmtId="0" fontId="0" fillId="0" borderId="0" xfId="0" applyFont="1" applyAlignment="1"/>
    <xf numFmtId="0" fontId="32" fillId="0" borderId="0" xfId="0" applyFont="1" applyFill="1" applyAlignment="1">
      <alignment horizontal="left" vertical="center"/>
    </xf>
    <xf numFmtId="0" fontId="33" fillId="0" borderId="0" xfId="0" applyFont="1" applyFill="1" applyAlignment="1">
      <alignment horizontal="left" vertical="center"/>
    </xf>
    <xf numFmtId="0" fontId="6" fillId="0" borderId="0" xfId="0" applyFont="1" applyFill="1"/>
    <xf numFmtId="0" fontId="15" fillId="0" borderId="0" xfId="0" applyFont="1" applyAlignment="1">
      <alignment horizontal="left" vertical="center"/>
    </xf>
    <xf numFmtId="0" fontId="6" fillId="0" borderId="0" xfId="0" applyFont="1" applyAlignment="1">
      <alignment horizontal="left" vertical="center"/>
    </xf>
    <xf numFmtId="0" fontId="19" fillId="0" borderId="0" xfId="0" applyFont="1" applyFill="1" applyAlignment="1">
      <alignment horizontal="left" vertical="center"/>
    </xf>
    <xf numFmtId="0" fontId="36" fillId="0" borderId="0" xfId="0" applyFont="1" applyFill="1" applyAlignment="1">
      <alignment horizontal="left" vertical="center"/>
    </xf>
    <xf numFmtId="0" fontId="19" fillId="0" borderId="0" xfId="0" applyFont="1" applyAlignment="1">
      <alignment horizontal="left" vertical="center"/>
    </xf>
    <xf numFmtId="0" fontId="36" fillId="0" borderId="0" xfId="0" applyFont="1" applyAlignment="1">
      <alignment horizontal="left" vertical="center"/>
    </xf>
    <xf numFmtId="0" fontId="29" fillId="0" borderId="0" xfId="0" applyFont="1" applyFill="1" applyAlignment="1"/>
    <xf numFmtId="0" fontId="19" fillId="0" borderId="0" xfId="0" applyFont="1" applyFill="1" applyAlignment="1">
      <alignment horizontal="left"/>
    </xf>
    <xf numFmtId="0" fontId="19" fillId="0" borderId="0" xfId="0" applyFont="1" applyFill="1" applyAlignment="1"/>
    <xf numFmtId="0" fontId="19" fillId="0" borderId="0" xfId="0" applyFont="1" applyFill="1" applyAlignment="1">
      <alignment vertical="center"/>
    </xf>
    <xf numFmtId="0" fontId="6" fillId="0" borderId="0" xfId="0" applyFont="1" applyFill="1" applyAlignment="1">
      <alignment horizontal="right"/>
    </xf>
    <xf numFmtId="1" fontId="6" fillId="0" borderId="0" xfId="1" applyNumberFormat="1" applyFont="1" applyFill="1" applyAlignment="1">
      <alignment horizontal="right"/>
    </xf>
    <xf numFmtId="164" fontId="6" fillId="0" borderId="0" xfId="0" applyNumberFormat="1" applyFont="1" applyFill="1" applyAlignment="1">
      <alignment horizontal="right"/>
    </xf>
    <xf numFmtId="167" fontId="6" fillId="0" borderId="0" xfId="0" applyNumberFormat="1" applyFont="1" applyFill="1" applyAlignment="1">
      <alignment horizontal="right"/>
    </xf>
    <xf numFmtId="10" fontId="6" fillId="0" borderId="0" xfId="0" applyNumberFormat="1" applyFont="1" applyFill="1" applyAlignment="1">
      <alignment horizontal="right"/>
    </xf>
    <xf numFmtId="0" fontId="38" fillId="0" borderId="0" xfId="0" applyFont="1"/>
    <xf numFmtId="0" fontId="39" fillId="0" borderId="0" xfId="0" applyFont="1"/>
    <xf numFmtId="0" fontId="17" fillId="0" borderId="0" xfId="0" applyFont="1"/>
    <xf numFmtId="0" fontId="40" fillId="0" borderId="0" xfId="0" applyFont="1" applyAlignment="1">
      <alignment horizontal="left"/>
    </xf>
    <xf numFmtId="0" fontId="10" fillId="0" borderId="0" xfId="0" applyFont="1" applyFill="1" applyAlignment="1">
      <alignment horizontal="left"/>
    </xf>
    <xf numFmtId="0" fontId="0" fillId="0" borderId="0" xfId="0" applyFont="1" applyFill="1"/>
    <xf numFmtId="0" fontId="0" fillId="0" borderId="0" xfId="0" applyFont="1" applyFill="1" applyAlignment="1">
      <alignment horizontal="right"/>
    </xf>
    <xf numFmtId="0" fontId="0" fillId="0" borderId="0" xfId="0" applyFont="1" applyAlignment="1">
      <alignment horizontal="right"/>
    </xf>
    <xf numFmtId="0" fontId="0" fillId="6" borderId="0" xfId="0" applyFont="1" applyFill="1"/>
    <xf numFmtId="0" fontId="41" fillId="0" borderId="0" xfId="0" applyFont="1" applyAlignment="1">
      <alignment vertical="center"/>
    </xf>
    <xf numFmtId="0" fontId="42" fillId="0" borderId="0" xfId="0" applyFont="1" applyAlignment="1">
      <alignment vertical="center"/>
    </xf>
    <xf numFmtId="0" fontId="43" fillId="15" borderId="0" xfId="0" applyFont="1" applyFill="1" applyAlignment="1">
      <alignment vertical="center"/>
    </xf>
    <xf numFmtId="0" fontId="44" fillId="0" borderId="0" xfId="0" applyFont="1" applyAlignment="1">
      <alignment vertical="center"/>
    </xf>
    <xf numFmtId="0" fontId="42" fillId="0" borderId="0" xfId="0" applyFont="1" applyAlignment="1">
      <alignment horizontal="center" vertical="center"/>
    </xf>
    <xf numFmtId="10" fontId="33" fillId="0" borderId="0" xfId="0" applyNumberFormat="1" applyFont="1" applyAlignment="1">
      <alignment horizontal="center" vertical="center"/>
    </xf>
    <xf numFmtId="0" fontId="45" fillId="0" borderId="0" xfId="0" applyFont="1" applyFill="1" applyAlignment="1">
      <alignment horizontal="justify" vertical="center"/>
    </xf>
    <xf numFmtId="0" fontId="19" fillId="0" borderId="0" xfId="0" applyFont="1" applyFill="1" applyAlignment="1">
      <alignment horizontal="left" vertical="center" wrapText="1"/>
    </xf>
    <xf numFmtId="0" fontId="34" fillId="0" borderId="0" xfId="0" applyFont="1" applyFill="1" applyAlignment="1">
      <alignment horizontal="left" vertical="center" wrapText="1"/>
    </xf>
    <xf numFmtId="0" fontId="19" fillId="0" borderId="0" xfId="0" applyFont="1" applyFill="1" applyAlignment="1">
      <alignment vertical="center" wrapText="1"/>
    </xf>
    <xf numFmtId="0" fontId="46" fillId="0" borderId="0" xfId="0" applyFont="1" applyFill="1" applyAlignment="1">
      <alignment vertical="center"/>
    </xf>
    <xf numFmtId="0" fontId="46" fillId="0" borderId="0" xfId="0" applyFont="1" applyFill="1" applyAlignment="1">
      <alignment horizontal="left" vertical="center"/>
    </xf>
    <xf numFmtId="0" fontId="33" fillId="0" borderId="0" xfId="0" applyFont="1"/>
    <xf numFmtId="0" fontId="19" fillId="0" borderId="0" xfId="0" applyFont="1" applyAlignment="1">
      <alignment vertical="center"/>
    </xf>
    <xf numFmtId="0" fontId="33" fillId="0" borderId="0" xfId="0" applyFont="1" applyFill="1" applyAlignment="1">
      <alignment vertical="center"/>
    </xf>
    <xf numFmtId="0" fontId="19" fillId="0" borderId="0" xfId="0" applyFont="1" applyAlignment="1">
      <alignment vertical="center" wrapText="1"/>
    </xf>
    <xf numFmtId="0" fontId="51" fillId="0" borderId="0" xfId="0" applyFont="1" applyAlignment="1"/>
    <xf numFmtId="0" fontId="52" fillId="0" borderId="0" xfId="0" applyFont="1"/>
    <xf numFmtId="0" fontId="33" fillId="0" borderId="0" xfId="0" applyFont="1" applyAlignment="1"/>
    <xf numFmtId="0" fontId="53" fillId="0" borderId="0" xfId="0" applyFont="1"/>
    <xf numFmtId="0" fontId="33" fillId="16" borderId="0" xfId="0" applyFont="1" applyFill="1" applyBorder="1"/>
    <xf numFmtId="0" fontId="33" fillId="14" borderId="0" xfId="0" applyFont="1" applyFill="1" applyBorder="1"/>
    <xf numFmtId="0" fontId="56" fillId="0" borderId="0" xfId="3">
      <alignment vertical="center"/>
    </xf>
    <xf numFmtId="0" fontId="28" fillId="13" borderId="0" xfId="3" applyFont="1" applyFill="1" applyAlignment="1">
      <alignment horizontal="center"/>
    </xf>
    <xf numFmtId="0" fontId="28" fillId="0" borderId="0" xfId="3" applyFont="1" applyFill="1" applyAlignment="1">
      <alignment horizontal="center"/>
    </xf>
    <xf numFmtId="0" fontId="10" fillId="0" borderId="0" xfId="3" applyFont="1" applyFill="1" applyAlignment="1">
      <alignment horizontal="center"/>
    </xf>
    <xf numFmtId="0" fontId="57" fillId="0" borderId="0" xfId="3" applyFont="1" applyFill="1" applyBorder="1" applyAlignment="1">
      <alignment horizontal="center" vertical="center"/>
    </xf>
    <xf numFmtId="0" fontId="58" fillId="0" borderId="0" xfId="3" applyFont="1">
      <alignment vertical="center"/>
    </xf>
    <xf numFmtId="0" fontId="10" fillId="0" borderId="0" xfId="3" applyFont="1" applyFill="1" applyBorder="1" applyAlignment="1">
      <alignment horizontal="left" vertical="center"/>
    </xf>
    <xf numFmtId="0" fontId="28" fillId="0" borderId="0" xfId="3" applyFont="1" applyFill="1" applyBorder="1" applyAlignment="1">
      <alignment horizontal="left" vertical="center" wrapText="1"/>
    </xf>
    <xf numFmtId="0" fontId="31" fillId="0" borderId="0" xfId="3" applyFont="1" applyFill="1" applyBorder="1" applyAlignment="1">
      <alignment horizontal="left" vertical="center" wrapText="1"/>
    </xf>
    <xf numFmtId="0" fontId="19" fillId="0" borderId="0" xfId="3" applyFont="1" applyAlignment="1">
      <alignment horizontal="left"/>
    </xf>
    <xf numFmtId="0" fontId="32" fillId="0" borderId="0" xfId="3" applyFont="1" applyAlignment="1">
      <alignment vertical="center"/>
    </xf>
    <xf numFmtId="0" fontId="55" fillId="0" borderId="0" xfId="3" applyFont="1">
      <alignment vertical="center"/>
    </xf>
    <xf numFmtId="0" fontId="19" fillId="0" borderId="0" xfId="3" applyFont="1" applyFill="1" applyBorder="1" applyAlignment="1">
      <alignment horizontal="left" vertical="center" wrapText="1"/>
    </xf>
    <xf numFmtId="0" fontId="10" fillId="0" borderId="0" xfId="3" applyFont="1" applyAlignment="1">
      <alignment wrapText="1"/>
    </xf>
    <xf numFmtId="0" fontId="31" fillId="0" borderId="0" xfId="3" applyFont="1" applyFill="1" applyBorder="1" applyAlignment="1">
      <alignment horizontal="left" vertical="center"/>
    </xf>
    <xf numFmtId="0" fontId="19" fillId="0" borderId="0" xfId="3" applyFont="1" applyAlignment="1"/>
    <xf numFmtId="0" fontId="32" fillId="0" borderId="0" xfId="3" applyFont="1" applyAlignment="1"/>
    <xf numFmtId="0" fontId="6" fillId="0" borderId="0" xfId="3" applyFont="1" applyAlignment="1"/>
    <xf numFmtId="0" fontId="59" fillId="0" borderId="0" xfId="3" applyFont="1" applyAlignment="1"/>
    <xf numFmtId="0" fontId="60" fillId="0" borderId="0" xfId="3" applyFont="1" applyAlignment="1"/>
    <xf numFmtId="0" fontId="61" fillId="0" borderId="0" xfId="3" applyFont="1" applyAlignment="1">
      <alignment wrapText="1"/>
    </xf>
    <xf numFmtId="0" fontId="56" fillId="13" borderId="0" xfId="3" applyFill="1" applyAlignment="1"/>
    <xf numFmtId="0" fontId="19" fillId="0" borderId="0" xfId="3" applyFont="1" applyFill="1" applyBorder="1" applyAlignment="1">
      <alignment horizontal="left" vertical="center"/>
    </xf>
    <xf numFmtId="0" fontId="31" fillId="0" borderId="0" xfId="3" applyFont="1" applyFill="1" applyBorder="1" applyAlignment="1">
      <alignment horizontal="left" vertical="center" wrapText="1"/>
    </xf>
    <xf numFmtId="0" fontId="28" fillId="0" borderId="0" xfId="3" applyFont="1" applyFill="1" applyBorder="1" applyAlignment="1">
      <alignment horizontal="left" vertical="center"/>
    </xf>
    <xf numFmtId="0" fontId="54" fillId="17" borderId="0" xfId="0" applyFont="1" applyFill="1" applyBorder="1" applyAlignment="1">
      <alignment horizontal="center" vertical="center" wrapText="1"/>
    </xf>
    <xf numFmtId="0" fontId="55" fillId="0" borderId="0" xfId="0" applyFont="1" applyBorder="1"/>
    <xf numFmtId="0" fontId="10" fillId="0" borderId="0" xfId="0" applyFont="1" applyAlignment="1">
      <alignment horizontal="center"/>
    </xf>
    <xf numFmtId="0" fontId="6" fillId="0" borderId="0" xfId="0" applyFont="1" applyAlignment="1">
      <alignment horizontal="center"/>
    </xf>
  </cellXfs>
  <cellStyles count="4">
    <cellStyle name="Normalny" xfId="0" builtinId="0"/>
    <cellStyle name="Normalny 2" xfId="1"/>
    <cellStyle name="Normalny 2 2" xfId="3"/>
    <cellStyle name="Normalny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4.0/"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xdr:col>
      <xdr:colOff>1117600</xdr:colOff>
      <xdr:row>34</xdr:row>
      <xdr:rowOff>393700</xdr:rowOff>
    </xdr:to>
    <xdr:pic>
      <xdr:nvPicPr>
        <xdr:cNvPr id="2" name="Picture 2" descr="Creative Commons License">
          <a:hlinkClick xmlns:r="http://schemas.openxmlformats.org/officeDocument/2006/relationships" r:id="rId1"/>
          <a:extLst>
            <a:ext uri="{FF2B5EF4-FFF2-40B4-BE49-F238E27FC236}">
              <a16:creationId xmlns:a16="http://schemas.microsoft.com/office/drawing/2014/main" xmlns="" id="{1BCAE182-AA83-45BE-83A2-C404D56316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6769100"/>
          <a:ext cx="1117600" cy="39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tabSelected="1" workbookViewId="0">
      <selection activeCell="A4" sqref="A4:XFD4"/>
    </sheetView>
  </sheetViews>
  <sheetFormatPr defaultColWidth="8.08203125" defaultRowHeight="12.5"/>
  <cols>
    <col min="1" max="1" width="7.5" style="136" customWidth="1"/>
    <col min="2" max="2" width="85.6640625" style="136" customWidth="1"/>
    <col min="3" max="16384" width="8.08203125" style="136"/>
  </cols>
  <sheetData>
    <row r="1" spans="1:19" ht="14.5">
      <c r="B1" s="137" t="s">
        <v>284</v>
      </c>
    </row>
    <row r="2" spans="1:19" ht="14.5">
      <c r="B2" s="138"/>
    </row>
    <row r="3" spans="1:19" ht="14.5">
      <c r="B3" s="139" t="s">
        <v>297</v>
      </c>
    </row>
    <row r="4" spans="1:19" ht="14.5">
      <c r="B4" s="140" t="s">
        <v>305</v>
      </c>
    </row>
    <row r="5" spans="1:19" ht="14.5">
      <c r="B5" s="140" t="s">
        <v>301</v>
      </c>
    </row>
    <row r="6" spans="1:19" ht="14.5">
      <c r="B6" s="140"/>
    </row>
    <row r="7" spans="1:19">
      <c r="A7" s="141"/>
    </row>
    <row r="8" spans="1:19" ht="15.5">
      <c r="B8" s="160" t="s">
        <v>285</v>
      </c>
      <c r="C8" s="160"/>
      <c r="D8" s="160"/>
      <c r="E8" s="160"/>
      <c r="F8" s="160"/>
      <c r="O8" s="159"/>
      <c r="P8" s="159"/>
      <c r="Q8" s="159"/>
      <c r="R8" s="159"/>
      <c r="S8" s="159"/>
    </row>
    <row r="9" spans="1:19" ht="15.5">
      <c r="B9" s="158" t="s">
        <v>302</v>
      </c>
      <c r="C9" s="143"/>
      <c r="D9" s="143"/>
      <c r="E9" s="143"/>
      <c r="F9" s="143"/>
      <c r="O9" s="159"/>
      <c r="P9" s="159"/>
      <c r="Q9" s="159"/>
      <c r="R9" s="159"/>
      <c r="S9" s="159"/>
    </row>
    <row r="10" spans="1:19" ht="15.5">
      <c r="B10" s="142" t="s">
        <v>298</v>
      </c>
      <c r="C10" s="143"/>
      <c r="D10" s="143"/>
      <c r="E10" s="143"/>
      <c r="F10" s="143"/>
      <c r="O10" s="144"/>
      <c r="P10" s="144"/>
      <c r="Q10" s="144"/>
      <c r="R10" s="144"/>
      <c r="S10" s="144"/>
    </row>
    <row r="11" spans="1:19" ht="15.5">
      <c r="B11" s="145" t="s">
        <v>286</v>
      </c>
      <c r="C11" s="143"/>
      <c r="D11" s="143"/>
      <c r="E11" s="143"/>
      <c r="F11" s="143"/>
      <c r="O11" s="159"/>
      <c r="P11" s="159"/>
      <c r="Q11" s="159"/>
      <c r="R11" s="159"/>
      <c r="S11" s="159"/>
    </row>
    <row r="12" spans="1:19" ht="15.5">
      <c r="B12" s="142" t="s">
        <v>287</v>
      </c>
      <c r="C12" s="146"/>
      <c r="D12" s="146"/>
      <c r="E12" s="146"/>
      <c r="F12" s="146"/>
      <c r="O12" s="159"/>
      <c r="P12" s="159"/>
      <c r="Q12" s="159"/>
      <c r="R12" s="159"/>
      <c r="S12" s="159"/>
    </row>
    <row r="13" spans="1:19" ht="15.5">
      <c r="B13" s="142" t="s">
        <v>299</v>
      </c>
      <c r="C13" s="146"/>
      <c r="D13" s="146"/>
      <c r="E13" s="146"/>
      <c r="F13" s="146"/>
      <c r="O13" s="144"/>
      <c r="P13" s="144"/>
      <c r="Q13" s="144"/>
      <c r="R13" s="144"/>
      <c r="S13" s="144"/>
    </row>
    <row r="14" spans="1:19" ht="15.5">
      <c r="B14" s="145" t="s">
        <v>288</v>
      </c>
      <c r="C14" s="146"/>
      <c r="D14" s="146"/>
      <c r="E14" s="146"/>
      <c r="F14" s="146"/>
      <c r="O14" s="144"/>
      <c r="P14" s="144"/>
      <c r="Q14" s="144"/>
      <c r="R14" s="144"/>
      <c r="S14" s="144"/>
    </row>
    <row r="15" spans="1:19" ht="15.5">
      <c r="B15" s="142" t="s">
        <v>289</v>
      </c>
      <c r="C15" s="146"/>
      <c r="D15" s="146"/>
      <c r="E15" s="146"/>
      <c r="F15" s="146"/>
      <c r="O15" s="144"/>
      <c r="P15" s="144"/>
      <c r="Q15" s="144"/>
      <c r="R15" s="144"/>
      <c r="S15" s="144"/>
    </row>
    <row r="16" spans="1:19" ht="15.5">
      <c r="B16" s="142" t="s">
        <v>300</v>
      </c>
      <c r="C16" s="143"/>
      <c r="D16" s="143"/>
      <c r="E16" s="143"/>
      <c r="F16" s="143"/>
      <c r="O16" s="147"/>
      <c r="P16" s="147"/>
      <c r="Q16" s="147"/>
      <c r="R16" s="147"/>
      <c r="S16" s="147"/>
    </row>
    <row r="17" spans="2:19" ht="15.5">
      <c r="B17" s="142"/>
      <c r="C17" s="143"/>
      <c r="D17" s="143"/>
      <c r="E17" s="143"/>
      <c r="F17" s="143"/>
      <c r="O17" s="147"/>
      <c r="P17" s="147"/>
      <c r="Q17" s="147"/>
      <c r="R17" s="147"/>
      <c r="S17" s="147"/>
    </row>
    <row r="18" spans="2:19" ht="15.5">
      <c r="B18" s="140" t="s">
        <v>290</v>
      </c>
      <c r="C18" s="143"/>
      <c r="D18" s="143"/>
      <c r="E18" s="143"/>
      <c r="F18" s="143"/>
      <c r="O18" s="147"/>
      <c r="P18" s="147"/>
      <c r="Q18" s="147"/>
      <c r="R18" s="147"/>
      <c r="S18" s="147"/>
    </row>
    <row r="19" spans="2:19" ht="15.5">
      <c r="B19" s="142"/>
      <c r="C19" s="143"/>
      <c r="D19" s="143"/>
      <c r="E19" s="143"/>
      <c r="F19" s="143"/>
      <c r="O19" s="147"/>
      <c r="P19" s="147"/>
      <c r="Q19" s="147"/>
      <c r="R19" s="147"/>
      <c r="S19" s="147"/>
    </row>
    <row r="20" spans="2:19" ht="15.5">
      <c r="B20" s="142"/>
      <c r="C20" s="143"/>
      <c r="D20" s="143"/>
      <c r="E20" s="143"/>
      <c r="F20" s="143"/>
      <c r="O20" s="147"/>
      <c r="P20" s="147"/>
      <c r="Q20" s="147"/>
      <c r="R20" s="147"/>
      <c r="S20" s="147"/>
    </row>
    <row r="21" spans="2:19" ht="43.5">
      <c r="B21" s="148" t="s">
        <v>291</v>
      </c>
      <c r="C21" s="143"/>
      <c r="D21" s="143"/>
      <c r="E21" s="143"/>
      <c r="F21" s="143"/>
      <c r="O21" s="147"/>
      <c r="P21" s="147"/>
      <c r="Q21" s="147"/>
      <c r="R21" s="147"/>
      <c r="S21" s="147"/>
    </row>
    <row r="22" spans="2:19" ht="29">
      <c r="B22" s="149" t="s">
        <v>292</v>
      </c>
      <c r="C22" s="146"/>
      <c r="D22" s="146"/>
      <c r="E22" s="146"/>
      <c r="F22" s="146"/>
      <c r="O22" s="150"/>
      <c r="P22" s="147"/>
      <c r="Q22" s="147"/>
      <c r="R22" s="147"/>
      <c r="S22" s="147"/>
    </row>
    <row r="23" spans="2:19" ht="16" customHeight="1">
      <c r="B23" s="151" t="s">
        <v>293</v>
      </c>
      <c r="C23" s="152"/>
      <c r="D23" s="152"/>
      <c r="E23" s="152"/>
      <c r="F23" s="152"/>
      <c r="O23" s="150"/>
      <c r="P23" s="147"/>
      <c r="Q23" s="147"/>
      <c r="R23" s="147"/>
      <c r="S23" s="147"/>
    </row>
    <row r="24" spans="2:19" ht="17" customHeight="1">
      <c r="B24" s="153" t="s">
        <v>294</v>
      </c>
      <c r="C24" s="152"/>
      <c r="D24" s="152"/>
      <c r="E24" s="152"/>
      <c r="F24" s="152"/>
      <c r="O24" s="159"/>
      <c r="P24" s="159"/>
      <c r="Q24" s="159"/>
      <c r="R24" s="159"/>
      <c r="S24" s="159"/>
    </row>
    <row r="25" spans="2:19" ht="14.5">
      <c r="B25" s="151"/>
      <c r="C25" s="152"/>
      <c r="D25" s="152"/>
      <c r="E25" s="152"/>
      <c r="F25" s="152"/>
    </row>
    <row r="26" spans="2:19" ht="14.5">
      <c r="B26" s="154" t="s">
        <v>295</v>
      </c>
      <c r="C26" s="152"/>
      <c r="D26" s="152"/>
      <c r="E26" s="152"/>
      <c r="F26" s="152"/>
    </row>
    <row r="27" spans="2:19" ht="14.5">
      <c r="B27" s="152" t="s">
        <v>41</v>
      </c>
      <c r="C27" s="152"/>
      <c r="D27" s="152"/>
      <c r="E27" s="152"/>
      <c r="F27" s="152"/>
    </row>
    <row r="28" spans="2:19" ht="14.5">
      <c r="B28" s="152" t="s">
        <v>170</v>
      </c>
      <c r="C28" s="152"/>
      <c r="D28" s="152"/>
      <c r="E28" s="152"/>
      <c r="F28" s="152"/>
    </row>
    <row r="29" spans="2:19" ht="14.5">
      <c r="B29" s="152" t="s">
        <v>167</v>
      </c>
      <c r="C29" s="152"/>
      <c r="D29" s="152"/>
      <c r="E29" s="152"/>
      <c r="F29" s="152"/>
    </row>
    <row r="30" spans="2:19" ht="14.5">
      <c r="B30" s="152" t="s">
        <v>242</v>
      </c>
      <c r="C30" s="152"/>
      <c r="D30" s="152"/>
      <c r="E30" s="152"/>
      <c r="F30" s="152"/>
    </row>
    <row r="31" spans="2:19" ht="14.5">
      <c r="B31" s="152" t="s">
        <v>151</v>
      </c>
    </row>
    <row r="32" spans="2:19" ht="14.5">
      <c r="B32" s="152" t="s">
        <v>152</v>
      </c>
    </row>
    <row r="35" spans="2:2" ht="36" customHeight="1">
      <c r="B35" s="155"/>
    </row>
    <row r="36" spans="2:2" ht="37.5">
      <c r="B36" s="156" t="s">
        <v>296</v>
      </c>
    </row>
    <row r="37" spans="2:2">
      <c r="B37" s="157"/>
    </row>
  </sheetData>
  <mergeCells count="6">
    <mergeCell ref="O24:S24"/>
    <mergeCell ref="B8:F8"/>
    <mergeCell ref="O8:S8"/>
    <mergeCell ref="O9:S9"/>
    <mergeCell ref="O11:S11"/>
    <mergeCell ref="O12:S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
  <sheetViews>
    <sheetView workbookViewId="0">
      <selection sqref="A1:B1"/>
    </sheetView>
  </sheetViews>
  <sheetFormatPr defaultColWidth="9" defaultRowHeight="14.5"/>
  <cols>
    <col min="1" max="1" width="9.6640625" style="45" customWidth="1"/>
    <col min="2" max="2" width="21.5" style="45" customWidth="1"/>
    <col min="3" max="3" width="14.1640625" style="45" customWidth="1"/>
    <col min="4" max="4" width="15.5" style="45" customWidth="1"/>
    <col min="5" max="5" width="12.33203125" style="45" customWidth="1"/>
    <col min="6" max="6" width="16.5" style="45" customWidth="1"/>
    <col min="7" max="7" width="11.6640625" style="45" customWidth="1"/>
    <col min="8" max="9" width="9" style="45"/>
    <col min="10" max="10" width="11.5" style="45" customWidth="1"/>
    <col min="11" max="11" width="9" style="62"/>
    <col min="12" max="16384" width="9" style="45"/>
  </cols>
  <sheetData>
    <row r="1" spans="1:30" ht="47.5" customHeight="1">
      <c r="A1" s="161" t="s">
        <v>41</v>
      </c>
      <c r="B1" s="162"/>
      <c r="L1" s="59" t="s">
        <v>0</v>
      </c>
      <c r="M1" s="60" t="s">
        <v>1</v>
      </c>
    </row>
    <row r="2" spans="1:30" ht="29.25" customHeight="1">
      <c r="A2" s="45" t="s">
        <v>42</v>
      </c>
      <c r="B2" s="45" t="s">
        <v>43</v>
      </c>
      <c r="C2" s="45" t="s">
        <v>44</v>
      </c>
      <c r="D2" s="45" t="s">
        <v>45</v>
      </c>
      <c r="E2" s="45" t="s">
        <v>46</v>
      </c>
      <c r="F2" s="45" t="s">
        <v>47</v>
      </c>
      <c r="G2" s="45" t="s">
        <v>48</v>
      </c>
      <c r="H2" s="45" t="s">
        <v>49</v>
      </c>
      <c r="I2" s="45" t="s">
        <v>50</v>
      </c>
      <c r="J2" s="45" t="s">
        <v>51</v>
      </c>
      <c r="L2" s="45">
        <v>1</v>
      </c>
      <c r="M2" s="45">
        <v>2</v>
      </c>
      <c r="N2" s="45">
        <v>3</v>
      </c>
      <c r="O2" s="45">
        <v>4</v>
      </c>
      <c r="P2" s="45">
        <v>5</v>
      </c>
      <c r="Q2" s="45">
        <v>6</v>
      </c>
      <c r="R2" s="45">
        <v>7</v>
      </c>
      <c r="S2" s="45">
        <v>8</v>
      </c>
      <c r="T2" s="45">
        <v>9</v>
      </c>
      <c r="U2" s="45">
        <v>10</v>
      </c>
      <c r="V2" s="45">
        <v>11</v>
      </c>
      <c r="W2" s="45">
        <v>12</v>
      </c>
      <c r="X2" s="45">
        <v>13</v>
      </c>
      <c r="Y2" s="45">
        <v>14</v>
      </c>
      <c r="Z2" s="45">
        <v>15</v>
      </c>
      <c r="AA2" s="45">
        <v>16</v>
      </c>
      <c r="AB2" s="75">
        <v>17</v>
      </c>
      <c r="AC2" s="71">
        <v>18</v>
      </c>
      <c r="AD2" s="74" t="s">
        <v>175</v>
      </c>
    </row>
    <row r="3" spans="1:30" s="58" customFormat="1" ht="127" customHeight="1">
      <c r="C3" s="58" t="s">
        <v>52</v>
      </c>
      <c r="D3" s="58" t="s">
        <v>53</v>
      </c>
      <c r="E3" s="58" t="s">
        <v>54</v>
      </c>
      <c r="F3" s="58" t="s">
        <v>55</v>
      </c>
      <c r="G3" s="58" t="s">
        <v>56</v>
      </c>
      <c r="H3" s="58" t="s">
        <v>57</v>
      </c>
      <c r="I3" s="58" t="s">
        <v>58</v>
      </c>
      <c r="J3" s="58" t="s">
        <v>59</v>
      </c>
      <c r="K3" s="63"/>
      <c r="L3" s="58" t="s">
        <v>60</v>
      </c>
      <c r="M3" s="58" t="s">
        <v>61</v>
      </c>
      <c r="N3" s="58" t="s">
        <v>62</v>
      </c>
      <c r="O3" s="58" t="s">
        <v>78</v>
      </c>
      <c r="P3" s="58" t="s">
        <v>64</v>
      </c>
      <c r="Q3" s="58" t="s">
        <v>65</v>
      </c>
      <c r="R3" s="58" t="s">
        <v>66</v>
      </c>
      <c r="S3" s="58" t="s">
        <v>67</v>
      </c>
      <c r="T3" s="58" t="s">
        <v>68</v>
      </c>
      <c r="U3" s="58" t="s">
        <v>69</v>
      </c>
      <c r="V3" s="58" t="s">
        <v>79</v>
      </c>
      <c r="W3" s="58" t="s">
        <v>71</v>
      </c>
      <c r="X3" s="58" t="s">
        <v>72</v>
      </c>
      <c r="Y3" s="58" t="s">
        <v>73</v>
      </c>
      <c r="Z3" s="58" t="s">
        <v>74</v>
      </c>
      <c r="AA3" s="58" t="s">
        <v>75</v>
      </c>
      <c r="AB3" s="76" t="s">
        <v>176</v>
      </c>
      <c r="AC3" s="72" t="s">
        <v>174</v>
      </c>
      <c r="AD3" s="58" t="s">
        <v>76</v>
      </c>
    </row>
    <row r="4" spans="1:30" ht="15.5">
      <c r="A4" s="64">
        <v>12</v>
      </c>
      <c r="B4" s="64" t="s">
        <v>77</v>
      </c>
      <c r="C4" s="65">
        <f>ROUND(AVERAGE(D4,E4,F4,G4,H4,I4),3)</f>
        <v>-0.16900000000000001</v>
      </c>
      <c r="D4" s="66">
        <f>ROUND(SUM(M4/L4,N4/L4*0.5)-(O4/L4),3)</f>
        <v>0</v>
      </c>
      <c r="E4" s="66">
        <f>P4</f>
        <v>-0.56299999999999994</v>
      </c>
      <c r="F4" s="67">
        <f>ROUND(AVERAGE(Q4,R4),3)</f>
        <v>0.186</v>
      </c>
      <c r="G4" s="26">
        <f>ROUND(SUM(T4/S4,U4/S4*0.5)-(V4/S4),3)</f>
        <v>0</v>
      </c>
      <c r="H4" s="26">
        <f>W4</f>
        <v>-0.67900000000000005</v>
      </c>
      <c r="I4" s="68">
        <f>ROUND(AVERAGE(X4,Y4),3)</f>
        <v>4.3999999999999997E-2</v>
      </c>
      <c r="J4" s="73">
        <f>ROUND(AVERAGE(AB4,AC4),3)</f>
        <v>1.508</v>
      </c>
      <c r="L4" s="59">
        <v>24</v>
      </c>
      <c r="M4" s="59">
        <v>3</v>
      </c>
      <c r="N4" s="59">
        <v>12</v>
      </c>
      <c r="O4" s="59">
        <v>9</v>
      </c>
      <c r="P4" s="60">
        <f>'H2 data input'!C8</f>
        <v>-0.56299999999999994</v>
      </c>
      <c r="Q4" s="60">
        <f>'H2 data input'!C9</f>
        <v>0.307</v>
      </c>
      <c r="R4" s="60">
        <f>'H2 data input'!C10</f>
        <v>6.5000000000000002E-2</v>
      </c>
      <c r="S4" s="59">
        <v>21</v>
      </c>
      <c r="T4" s="59">
        <v>3</v>
      </c>
      <c r="U4" s="59">
        <v>10</v>
      </c>
      <c r="V4" s="59">
        <v>8</v>
      </c>
      <c r="W4" s="60">
        <f>'H2 data input'!C15</f>
        <v>-0.67900000000000005</v>
      </c>
      <c r="X4" s="60">
        <f>'H2 data input'!C16</f>
        <v>-0.35799999999999998</v>
      </c>
      <c r="Y4" s="60">
        <f>'H2 data input'!C17</f>
        <v>0.44600000000000001</v>
      </c>
      <c r="Z4" s="69">
        <f>'H3 data input'!C4</f>
        <v>0.10199999999999999</v>
      </c>
      <c r="AA4" s="69">
        <f>'H3 data input'!C5</f>
        <v>8.6999999999999994E-2</v>
      </c>
      <c r="AB4" s="77">
        <f>IF(Z4&gt;AA4,(Z4-AA4),(AA4-Z4))</f>
        <v>1.4999999999999999E-2</v>
      </c>
      <c r="AC4" s="70">
        <f>'H3 data input'!C11</f>
        <v>3</v>
      </c>
      <c r="AD4" s="60">
        <f>'H3 data input'!C6</f>
        <v>1.0289999999999999</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topLeftCell="A45" workbookViewId="0">
      <selection activeCell="B39" sqref="B39:B61"/>
    </sheetView>
  </sheetViews>
  <sheetFormatPr defaultColWidth="10.83203125" defaultRowHeight="14.5"/>
  <cols>
    <col min="1" max="1" width="24" style="8" bestFit="1" customWidth="1"/>
    <col min="2" max="2" width="55" style="25" customWidth="1"/>
    <col min="3" max="3" width="13.5" style="25" customWidth="1"/>
    <col min="4" max="256" width="8.83203125" style="25" customWidth="1"/>
    <col min="257" max="16384" width="10.83203125" style="25"/>
  </cols>
  <sheetData>
    <row r="1" spans="1:9">
      <c r="A1" s="40" t="s">
        <v>170</v>
      </c>
      <c r="H1" s="131" t="s">
        <v>275</v>
      </c>
      <c r="I1" s="132"/>
    </row>
    <row r="2" spans="1:9">
      <c r="H2" s="133" t="s">
        <v>276</v>
      </c>
      <c r="I2" s="126" t="s">
        <v>277</v>
      </c>
    </row>
    <row r="3" spans="1:9">
      <c r="A3" s="61" t="s">
        <v>80</v>
      </c>
      <c r="B3" s="58"/>
      <c r="C3" s="45"/>
      <c r="H3" s="133" t="s">
        <v>278</v>
      </c>
      <c r="I3" s="126" t="s">
        <v>279</v>
      </c>
    </row>
    <row r="4" spans="1:9">
      <c r="A4" s="57" t="s">
        <v>81</v>
      </c>
      <c r="B4" s="25" t="s">
        <v>267</v>
      </c>
      <c r="C4" s="59">
        <v>24</v>
      </c>
      <c r="H4" s="133" t="s">
        <v>280</v>
      </c>
      <c r="I4" s="126" t="s">
        <v>281</v>
      </c>
    </row>
    <row r="5" spans="1:9">
      <c r="A5" s="57" t="s">
        <v>82</v>
      </c>
      <c r="B5" s="25" t="s">
        <v>61</v>
      </c>
      <c r="C5" s="59">
        <v>3</v>
      </c>
      <c r="H5" s="134"/>
      <c r="I5" s="126" t="s">
        <v>282</v>
      </c>
    </row>
    <row r="6" spans="1:9">
      <c r="A6" s="57" t="s">
        <v>83</v>
      </c>
      <c r="B6" s="25" t="s">
        <v>62</v>
      </c>
      <c r="C6" s="59">
        <v>12</v>
      </c>
      <c r="H6" s="135"/>
      <c r="I6" s="126" t="s">
        <v>283</v>
      </c>
    </row>
    <row r="7" spans="1:9">
      <c r="A7" s="57" t="s">
        <v>84</v>
      </c>
      <c r="B7" s="25" t="s">
        <v>63</v>
      </c>
      <c r="C7" s="59">
        <v>9</v>
      </c>
    </row>
    <row r="8" spans="1:9">
      <c r="A8" s="57" t="s">
        <v>85</v>
      </c>
      <c r="B8" s="25" t="s">
        <v>268</v>
      </c>
      <c r="C8" s="60">
        <v>-0.56299999999999994</v>
      </c>
    </row>
    <row r="9" spans="1:9">
      <c r="A9" s="57" t="s">
        <v>86</v>
      </c>
      <c r="B9" s="25" t="s">
        <v>269</v>
      </c>
      <c r="C9" s="60">
        <v>0.307</v>
      </c>
    </row>
    <row r="10" spans="1:9">
      <c r="A10" s="57" t="s">
        <v>87</v>
      </c>
      <c r="B10" s="25" t="s">
        <v>270</v>
      </c>
      <c r="C10" s="60">
        <v>6.5000000000000002E-2</v>
      </c>
    </row>
    <row r="11" spans="1:9">
      <c r="A11" s="57" t="s">
        <v>88</v>
      </c>
      <c r="B11" s="25" t="s">
        <v>271</v>
      </c>
      <c r="C11" s="59">
        <v>21</v>
      </c>
    </row>
    <row r="12" spans="1:9">
      <c r="A12" s="57" t="s">
        <v>89</v>
      </c>
      <c r="B12" s="25" t="s">
        <v>68</v>
      </c>
      <c r="C12" s="59">
        <v>3</v>
      </c>
    </row>
    <row r="13" spans="1:9">
      <c r="A13" s="57" t="s">
        <v>90</v>
      </c>
      <c r="B13" s="25" t="s">
        <v>69</v>
      </c>
      <c r="C13" s="59">
        <v>10</v>
      </c>
    </row>
    <row r="14" spans="1:9">
      <c r="A14" s="57" t="s">
        <v>91</v>
      </c>
      <c r="B14" s="25" t="s">
        <v>70</v>
      </c>
      <c r="C14" s="59">
        <v>8</v>
      </c>
    </row>
    <row r="15" spans="1:9">
      <c r="A15" s="57" t="s">
        <v>92</v>
      </c>
      <c r="B15" s="25" t="s">
        <v>272</v>
      </c>
      <c r="C15" s="60">
        <v>-0.67900000000000005</v>
      </c>
    </row>
    <row r="16" spans="1:9">
      <c r="A16" s="57" t="s">
        <v>93</v>
      </c>
      <c r="B16" s="25" t="s">
        <v>273</v>
      </c>
      <c r="C16" s="60">
        <v>-0.35799999999999998</v>
      </c>
    </row>
    <row r="17" spans="1:3">
      <c r="A17" s="57" t="s">
        <v>94</v>
      </c>
      <c r="B17" s="25" t="s">
        <v>274</v>
      </c>
      <c r="C17" s="60">
        <v>0.44600000000000001</v>
      </c>
    </row>
    <row r="19" spans="1:3">
      <c r="B19" s="130" t="s">
        <v>178</v>
      </c>
    </row>
    <row r="21" spans="1:3" s="127" customFormat="1">
      <c r="B21" s="128" t="s">
        <v>264</v>
      </c>
    </row>
    <row r="22" spans="1:3" s="129" customFormat="1">
      <c r="B22" s="125" t="s">
        <v>265</v>
      </c>
    </row>
    <row r="23" spans="1:3" s="127" customFormat="1">
      <c r="B23" s="125" t="s">
        <v>266</v>
      </c>
    </row>
    <row r="25" spans="1:3">
      <c r="B25" s="81" t="s">
        <v>189</v>
      </c>
    </row>
    <row r="26" spans="1:3">
      <c r="B26" s="80" t="s">
        <v>195</v>
      </c>
    </row>
    <row r="27" spans="1:3">
      <c r="B27" s="82" t="s">
        <v>190</v>
      </c>
    </row>
    <row r="28" spans="1:3">
      <c r="B28" s="79"/>
    </row>
    <row r="29" spans="1:3">
      <c r="B29" s="81" t="s">
        <v>191</v>
      </c>
    </row>
    <row r="30" spans="1:3">
      <c r="B30" s="80" t="s">
        <v>196</v>
      </c>
    </row>
    <row r="31" spans="1:3">
      <c r="B31" s="80" t="s">
        <v>197</v>
      </c>
    </row>
    <row r="32" spans="1:3">
      <c r="B32" s="82" t="s">
        <v>192</v>
      </c>
    </row>
    <row r="33" spans="2:2">
      <c r="B33" s="79"/>
    </row>
    <row r="34" spans="2:2">
      <c r="B34" s="81" t="s">
        <v>193</v>
      </c>
    </row>
    <row r="35" spans="2:2">
      <c r="B35" s="80" t="s">
        <v>198</v>
      </c>
    </row>
    <row r="36" spans="2:2">
      <c r="B36" s="80" t="s">
        <v>199</v>
      </c>
    </row>
    <row r="37" spans="2:2">
      <c r="B37" s="82" t="s">
        <v>194</v>
      </c>
    </row>
    <row r="38" spans="2:2">
      <c r="B38" s="83"/>
    </row>
    <row r="39" spans="2:2">
      <c r="B39" s="96" t="s">
        <v>215</v>
      </c>
    </row>
    <row r="40" spans="2:2">
      <c r="B40" s="96"/>
    </row>
    <row r="41" spans="2:2">
      <c r="B41" s="120" t="s">
        <v>245</v>
      </c>
    </row>
    <row r="42" spans="2:2">
      <c r="B42" s="88" t="s">
        <v>246</v>
      </c>
    </row>
    <row r="43" spans="2:2">
      <c r="B43" s="88" t="s">
        <v>247</v>
      </c>
    </row>
    <row r="44" spans="2:2">
      <c r="B44" s="87" t="s">
        <v>248</v>
      </c>
    </row>
    <row r="45" spans="2:2">
      <c r="B45" s="87" t="s">
        <v>249</v>
      </c>
    </row>
    <row r="46" spans="2:2">
      <c r="B46" s="87" t="s">
        <v>250</v>
      </c>
    </row>
    <row r="47" spans="2:2">
      <c r="B47" s="87" t="s">
        <v>251</v>
      </c>
    </row>
    <row r="48" spans="2:2">
      <c r="B48" s="87" t="s">
        <v>252</v>
      </c>
    </row>
    <row r="49" spans="2:2">
      <c r="B49" s="121"/>
    </row>
    <row r="50" spans="2:2">
      <c r="B50" s="122" t="s">
        <v>253</v>
      </c>
    </row>
    <row r="51" spans="2:2">
      <c r="B51" s="92" t="s">
        <v>254</v>
      </c>
    </row>
    <row r="52" spans="2:2">
      <c r="B52" s="123"/>
    </row>
    <row r="53" spans="2:2">
      <c r="B53" s="120" t="s">
        <v>255</v>
      </c>
    </row>
    <row r="54" spans="2:2">
      <c r="B54" s="124" t="s">
        <v>256</v>
      </c>
    </row>
    <row r="55" spans="2:2">
      <c r="B55" s="124" t="s">
        <v>257</v>
      </c>
    </row>
    <row r="56" spans="2:2">
      <c r="B56" s="125" t="s">
        <v>258</v>
      </c>
    </row>
    <row r="57" spans="2:2">
      <c r="B57" s="124" t="s">
        <v>259</v>
      </c>
    </row>
    <row r="58" spans="2:2">
      <c r="B58" s="124" t="s">
        <v>260</v>
      </c>
    </row>
    <row r="59" spans="2:2">
      <c r="B59" s="124" t="s">
        <v>261</v>
      </c>
    </row>
    <row r="60" spans="2:2" ht="16.5">
      <c r="B60" s="124" t="s">
        <v>262</v>
      </c>
    </row>
    <row r="61" spans="2:2">
      <c r="B61" s="99" t="s">
        <v>263</v>
      </c>
    </row>
    <row r="62" spans="2:2">
      <c r="B62" s="12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0"/>
  <sheetViews>
    <sheetView topLeftCell="A6" zoomScaleNormal="100" workbookViewId="0">
      <selection activeCell="F12" sqref="F12"/>
    </sheetView>
  </sheetViews>
  <sheetFormatPr defaultColWidth="9" defaultRowHeight="14.5"/>
  <cols>
    <col min="1" max="1" width="9" style="45"/>
    <col min="2" max="2" width="47.1640625" style="45" customWidth="1"/>
    <col min="3" max="3" width="9" style="45"/>
    <col min="4" max="4" width="10.33203125" style="45" customWidth="1"/>
    <col min="5" max="5" width="9" style="45"/>
    <col min="6" max="7" width="14.58203125" style="45" customWidth="1"/>
    <col min="8" max="8" width="14.33203125" style="45" customWidth="1"/>
    <col min="9" max="9" width="9" style="45"/>
    <col min="10" max="10" width="10.75" style="45" customWidth="1"/>
    <col min="11" max="11" width="9" style="45"/>
    <col min="12" max="12" width="15.83203125" style="45" customWidth="1"/>
    <col min="13" max="13" width="9" style="45"/>
    <col min="14" max="14" width="12" style="45" bestFit="1" customWidth="1"/>
    <col min="15" max="16384" width="9" style="45"/>
  </cols>
  <sheetData>
    <row r="1" spans="2:13">
      <c r="B1" s="40" t="s">
        <v>167</v>
      </c>
    </row>
    <row r="2" spans="2:13">
      <c r="B2" s="25"/>
    </row>
    <row r="3" spans="2:13">
      <c r="B3" s="41" t="s">
        <v>168</v>
      </c>
    </row>
    <row r="4" spans="2:13">
      <c r="B4" s="42" t="s">
        <v>157</v>
      </c>
      <c r="I4" s="40" t="s">
        <v>163</v>
      </c>
      <c r="K4" s="25"/>
      <c r="L4" s="38" t="s">
        <v>159</v>
      </c>
    </row>
    <row r="5" spans="2:13">
      <c r="B5" s="114"/>
      <c r="C5" s="118" t="s">
        <v>40</v>
      </c>
      <c r="D5" s="118" t="s">
        <v>77</v>
      </c>
      <c r="E5" s="118" t="s">
        <v>38</v>
      </c>
      <c r="F5" s="116" t="s">
        <v>158</v>
      </c>
      <c r="I5" s="56"/>
      <c r="J5" s="46"/>
      <c r="K5" s="25"/>
      <c r="L5" s="25"/>
      <c r="M5" s="46"/>
    </row>
    <row r="6" spans="2:13" s="46" customFormat="1">
      <c r="B6" s="115" t="s">
        <v>119</v>
      </c>
      <c r="C6" s="119">
        <v>0.17580000000000001</v>
      </c>
      <c r="D6" s="119">
        <v>0</v>
      </c>
      <c r="E6" s="119">
        <v>0</v>
      </c>
      <c r="F6" s="117" t="s">
        <v>95</v>
      </c>
      <c r="I6" s="25" t="s">
        <v>304</v>
      </c>
      <c r="J6" s="55"/>
      <c r="K6" s="25" t="s">
        <v>160</v>
      </c>
      <c r="L6" s="47" t="s">
        <v>81</v>
      </c>
    </row>
    <row r="7" spans="2:13" s="46" customFormat="1">
      <c r="B7" s="115" t="s">
        <v>120</v>
      </c>
      <c r="C7" s="119">
        <v>0.1517</v>
      </c>
      <c r="D7" s="119">
        <v>0.52939999999999998</v>
      </c>
      <c r="E7" s="119">
        <v>4.7899999999999998E-2</v>
      </c>
      <c r="F7" s="117" t="s">
        <v>96</v>
      </c>
      <c r="I7" s="25" t="s">
        <v>239</v>
      </c>
      <c r="J7" s="55"/>
      <c r="K7" s="25" t="s">
        <v>160</v>
      </c>
      <c r="L7" s="47" t="s">
        <v>82</v>
      </c>
    </row>
    <row r="8" spans="2:13" s="46" customFormat="1">
      <c r="B8" s="115" t="s">
        <v>121</v>
      </c>
      <c r="C8" s="119">
        <v>0.1178</v>
      </c>
      <c r="D8" s="119">
        <v>0</v>
      </c>
      <c r="E8" s="119">
        <v>0</v>
      </c>
      <c r="F8" s="117" t="s">
        <v>238</v>
      </c>
      <c r="I8" s="25" t="s">
        <v>243</v>
      </c>
      <c r="J8" s="55"/>
      <c r="K8" s="25" t="s">
        <v>160</v>
      </c>
      <c r="L8" s="47" t="s">
        <v>83</v>
      </c>
    </row>
    <row r="9" spans="2:13" s="46" customFormat="1">
      <c r="B9" s="115" t="s">
        <v>122</v>
      </c>
      <c r="C9" s="119">
        <v>7.4800000000000005E-2</v>
      </c>
      <c r="D9" s="119">
        <v>0</v>
      </c>
      <c r="E9" s="119">
        <v>0</v>
      </c>
      <c r="F9" s="117" t="s">
        <v>238</v>
      </c>
      <c r="I9" s="25" t="s">
        <v>244</v>
      </c>
      <c r="J9" s="55"/>
      <c r="K9" s="25" t="s">
        <v>160</v>
      </c>
      <c r="L9" s="47" t="s">
        <v>84</v>
      </c>
    </row>
    <row r="10" spans="2:13" s="46" customFormat="1">
      <c r="B10" s="115" t="s">
        <v>123</v>
      </c>
      <c r="C10" s="119">
        <v>7.0499999999999993E-2</v>
      </c>
      <c r="D10" s="119">
        <v>0</v>
      </c>
      <c r="E10" s="119">
        <v>0</v>
      </c>
      <c r="F10" s="117" t="s">
        <v>238</v>
      </c>
    </row>
    <row r="11" spans="2:13" s="46" customFormat="1">
      <c r="B11" s="115" t="s">
        <v>124</v>
      </c>
      <c r="C11" s="119">
        <v>5.8500000000000003E-2</v>
      </c>
      <c r="D11" s="119">
        <v>3.8600000000000002E-2</v>
      </c>
      <c r="E11" s="119">
        <v>5.11E-2</v>
      </c>
      <c r="F11" s="117" t="s">
        <v>96</v>
      </c>
    </row>
    <row r="12" spans="2:13" s="46" customFormat="1">
      <c r="B12" s="115" t="s">
        <v>125</v>
      </c>
      <c r="C12" s="119">
        <v>5.3900000000000003E-2</v>
      </c>
      <c r="D12" s="119">
        <v>0</v>
      </c>
      <c r="E12" s="119">
        <v>0</v>
      </c>
      <c r="F12" s="117" t="s">
        <v>238</v>
      </c>
    </row>
    <row r="13" spans="2:13" s="46" customFormat="1">
      <c r="B13" s="115" t="s">
        <v>126</v>
      </c>
      <c r="C13" s="119">
        <v>4.7600000000000003E-2</v>
      </c>
      <c r="D13" s="119">
        <v>0</v>
      </c>
      <c r="E13" s="119">
        <v>0</v>
      </c>
      <c r="F13" s="117" t="s">
        <v>95</v>
      </c>
    </row>
    <row r="14" spans="2:13" s="46" customFormat="1">
      <c r="B14" s="115" t="s">
        <v>127</v>
      </c>
      <c r="C14" s="119">
        <v>4.4600000000000001E-2</v>
      </c>
      <c r="D14" s="119">
        <v>0</v>
      </c>
      <c r="E14" s="119">
        <v>2.7000000000000001E-3</v>
      </c>
      <c r="F14" s="117" t="s">
        <v>95</v>
      </c>
    </row>
    <row r="15" spans="2:13" s="46" customFormat="1">
      <c r="B15" s="115" t="s">
        <v>128</v>
      </c>
      <c r="C15" s="119">
        <v>4.1300000000000003E-2</v>
      </c>
      <c r="D15" s="119">
        <v>0</v>
      </c>
      <c r="E15" s="119">
        <v>2.24E-2</v>
      </c>
      <c r="F15" s="117" t="s">
        <v>95</v>
      </c>
    </row>
    <row r="16" spans="2:13" s="46" customFormat="1">
      <c r="B16" s="115" t="s">
        <v>129</v>
      </c>
      <c r="C16" s="119">
        <v>4.0099999999999997E-2</v>
      </c>
      <c r="D16" s="119">
        <v>0</v>
      </c>
      <c r="E16" s="119">
        <v>1.2200000000000001E-2</v>
      </c>
      <c r="F16" s="117" t="s">
        <v>95</v>
      </c>
    </row>
    <row r="17" spans="2:6" s="46" customFormat="1">
      <c r="B17" s="115" t="s">
        <v>130</v>
      </c>
      <c r="C17" s="119">
        <v>3.9E-2</v>
      </c>
      <c r="D17" s="119">
        <v>6.1999999999999998E-3</v>
      </c>
      <c r="E17" s="119">
        <v>2.9100000000000001E-2</v>
      </c>
      <c r="F17" s="117" t="s">
        <v>96</v>
      </c>
    </row>
    <row r="18" spans="2:6" s="46" customFormat="1">
      <c r="B18" s="115" t="s">
        <v>131</v>
      </c>
      <c r="C18" s="119">
        <v>3.61E-2</v>
      </c>
      <c r="D18" s="119">
        <v>0</v>
      </c>
      <c r="E18" s="119">
        <v>0</v>
      </c>
      <c r="F18" s="117" t="s">
        <v>238</v>
      </c>
    </row>
    <row r="19" spans="2:6" s="46" customFormat="1">
      <c r="B19" s="115" t="s">
        <v>132</v>
      </c>
      <c r="C19" s="119">
        <v>0</v>
      </c>
      <c r="D19" s="119">
        <v>0</v>
      </c>
      <c r="E19" s="119">
        <v>0.12470000000000001</v>
      </c>
      <c r="F19" s="117" t="s">
        <v>238</v>
      </c>
    </row>
    <row r="20" spans="2:6" s="46" customFormat="1">
      <c r="B20" s="115" t="s">
        <v>133</v>
      </c>
      <c r="C20" s="119">
        <v>0</v>
      </c>
      <c r="D20" s="119">
        <v>0</v>
      </c>
      <c r="E20" s="119">
        <v>0.10979999999999999</v>
      </c>
      <c r="F20" s="117" t="s">
        <v>238</v>
      </c>
    </row>
    <row r="21" spans="2:6" s="46" customFormat="1">
      <c r="B21" s="115" t="s">
        <v>134</v>
      </c>
      <c r="C21" s="119">
        <v>8.9999999999999998E-4</v>
      </c>
      <c r="D21" s="119">
        <v>0</v>
      </c>
      <c r="E21" s="119">
        <v>0.1013</v>
      </c>
      <c r="F21" s="117" t="s">
        <v>95</v>
      </c>
    </row>
    <row r="22" spans="2:6" s="46" customFormat="1">
      <c r="B22" s="115" t="s">
        <v>135</v>
      </c>
      <c r="C22" s="119">
        <v>2.8000000000000001E-2</v>
      </c>
      <c r="D22" s="119">
        <v>0</v>
      </c>
      <c r="E22" s="119">
        <v>9.2499999999999999E-2</v>
      </c>
      <c r="F22" s="117" t="s">
        <v>95</v>
      </c>
    </row>
    <row r="23" spans="2:6">
      <c r="B23" s="115" t="s">
        <v>136</v>
      </c>
      <c r="C23" s="119">
        <v>1.66E-2</v>
      </c>
      <c r="D23" s="119">
        <v>0</v>
      </c>
      <c r="E23" s="119">
        <v>7.4099999999999999E-2</v>
      </c>
      <c r="F23" s="117" t="s">
        <v>95</v>
      </c>
    </row>
    <row r="24" spans="2:6">
      <c r="B24" s="115" t="s">
        <v>137</v>
      </c>
      <c r="C24" s="119">
        <v>0</v>
      </c>
      <c r="D24" s="119">
        <v>0</v>
      </c>
      <c r="E24" s="119">
        <v>6.7500000000000004E-2</v>
      </c>
      <c r="F24" s="117" t="s">
        <v>95</v>
      </c>
    </row>
    <row r="25" spans="2:6">
      <c r="B25" s="115" t="s">
        <v>138</v>
      </c>
      <c r="C25" s="119">
        <v>0</v>
      </c>
      <c r="D25" s="119">
        <v>0</v>
      </c>
      <c r="E25" s="119">
        <v>6.1100000000000002E-2</v>
      </c>
      <c r="F25" s="117" t="s">
        <v>95</v>
      </c>
    </row>
    <row r="26" spans="2:6">
      <c r="B26" s="115" t="s">
        <v>139</v>
      </c>
      <c r="C26" s="119">
        <v>0</v>
      </c>
      <c r="D26" s="119">
        <v>3.09E-2</v>
      </c>
      <c r="E26" s="119">
        <v>5.3800000000000001E-2</v>
      </c>
      <c r="F26" s="117" t="s">
        <v>238</v>
      </c>
    </row>
    <row r="27" spans="2:6">
      <c r="B27" s="115" t="s">
        <v>140</v>
      </c>
      <c r="C27" s="119">
        <v>2.9999999999999997E-4</v>
      </c>
      <c r="D27" s="119">
        <v>8.7900000000000006E-2</v>
      </c>
      <c r="E27" s="119">
        <v>5.3499999999999999E-2</v>
      </c>
      <c r="F27" s="117" t="s">
        <v>95</v>
      </c>
    </row>
    <row r="28" spans="2:6">
      <c r="B28" s="115" t="s">
        <v>141</v>
      </c>
      <c r="C28" s="119">
        <v>2.5999999999999999E-3</v>
      </c>
      <c r="D28" s="119">
        <v>0.307</v>
      </c>
      <c r="E28" s="119">
        <v>4.87E-2</v>
      </c>
      <c r="F28" s="117" t="s">
        <v>95</v>
      </c>
    </row>
    <row r="29" spans="2:6">
      <c r="B29" s="115" t="s">
        <v>142</v>
      </c>
      <c r="C29" s="119">
        <v>0</v>
      </c>
      <c r="D29" s="119">
        <v>0</v>
      </c>
      <c r="E29" s="119">
        <v>4.7600000000000003E-2</v>
      </c>
      <c r="F29" s="117" t="s">
        <v>238</v>
      </c>
    </row>
    <row r="30" spans="2:6">
      <c r="C30" s="48"/>
      <c r="D30" s="48"/>
      <c r="E30" s="48"/>
    </row>
    <row r="32" spans="2:6">
      <c r="B32" s="43" t="s">
        <v>169</v>
      </c>
    </row>
    <row r="33" spans="2:12">
      <c r="B33" s="44" t="s">
        <v>162</v>
      </c>
    </row>
    <row r="34" spans="2:12">
      <c r="C34" s="38" t="s">
        <v>146</v>
      </c>
      <c r="D34" s="25"/>
      <c r="E34" s="25"/>
      <c r="F34" s="25"/>
    </row>
    <row r="35" spans="2:12">
      <c r="C35" s="25"/>
      <c r="D35" s="25" t="s">
        <v>147</v>
      </c>
      <c r="E35" s="25"/>
      <c r="F35" s="25"/>
      <c r="I35" s="40" t="s">
        <v>163</v>
      </c>
      <c r="J35" s="25"/>
      <c r="K35" s="25"/>
      <c r="L35" s="38" t="s">
        <v>159</v>
      </c>
    </row>
    <row r="36" spans="2:12">
      <c r="D36" s="25" t="s">
        <v>40</v>
      </c>
      <c r="E36" s="25" t="s">
        <v>148</v>
      </c>
      <c r="F36" s="25" t="s">
        <v>38</v>
      </c>
      <c r="I36" s="25"/>
      <c r="J36" s="54"/>
      <c r="K36" s="25"/>
      <c r="L36" s="25"/>
    </row>
    <row r="37" spans="2:12">
      <c r="C37" s="25" t="s">
        <v>40</v>
      </c>
      <c r="D37" s="25">
        <v>1</v>
      </c>
      <c r="E37" s="39">
        <v>0.307</v>
      </c>
      <c r="F37" s="49">
        <v>-0.56299999999999994</v>
      </c>
      <c r="I37" s="49" t="s">
        <v>164</v>
      </c>
      <c r="J37" s="49">
        <v>-0.56299999999999994</v>
      </c>
      <c r="K37" s="25" t="s">
        <v>160</v>
      </c>
      <c r="L37" s="27" t="s">
        <v>85</v>
      </c>
    </row>
    <row r="38" spans="2:12">
      <c r="C38" s="25" t="s">
        <v>148</v>
      </c>
      <c r="D38" s="25">
        <v>0.307</v>
      </c>
      <c r="E38" s="25">
        <v>1</v>
      </c>
      <c r="F38" s="50">
        <v>6.5000000000000002E-2</v>
      </c>
      <c r="I38" s="39" t="s">
        <v>165</v>
      </c>
      <c r="J38" s="39">
        <v>0.307</v>
      </c>
      <c r="K38" s="25" t="s">
        <v>160</v>
      </c>
      <c r="L38" s="27" t="s">
        <v>86</v>
      </c>
    </row>
    <row r="39" spans="2:12">
      <c r="C39" s="25" t="s">
        <v>38</v>
      </c>
      <c r="D39" s="25">
        <v>-0.56299999999999994</v>
      </c>
      <c r="E39" s="25">
        <v>6.5000000000000002E-2</v>
      </c>
      <c r="F39" s="25">
        <v>1</v>
      </c>
      <c r="I39" s="50" t="s">
        <v>166</v>
      </c>
      <c r="J39" s="50">
        <v>6.5000000000000002E-2</v>
      </c>
      <c r="K39" s="25" t="s">
        <v>160</v>
      </c>
      <c r="L39" s="27" t="s">
        <v>87</v>
      </c>
    </row>
    <row r="40" spans="2:12">
      <c r="C40" s="25" t="s">
        <v>149</v>
      </c>
      <c r="D40" s="25"/>
      <c r="E40" s="25"/>
      <c r="F40" s="25"/>
    </row>
  </sheetData>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8"/>
  <sheetViews>
    <sheetView topLeftCell="A2" zoomScaleNormal="100" workbookViewId="0">
      <selection activeCell="F5" sqref="F5"/>
    </sheetView>
  </sheetViews>
  <sheetFormatPr defaultColWidth="9" defaultRowHeight="14.5"/>
  <cols>
    <col min="1" max="1" width="9" style="45"/>
    <col min="2" max="2" width="45.5" style="45" bestFit="1" customWidth="1"/>
    <col min="3" max="3" width="9" style="45"/>
    <col min="4" max="4" width="10.58203125" style="45" customWidth="1"/>
    <col min="5" max="5" width="9" style="45"/>
    <col min="6" max="6" width="14.4140625" style="45" customWidth="1"/>
    <col min="7" max="7" width="13.6640625" style="45" customWidth="1"/>
    <col min="8" max="8" width="12" style="45" customWidth="1"/>
    <col min="9" max="11" width="9" style="45"/>
    <col min="12" max="12" width="16.33203125" style="45" customWidth="1"/>
    <col min="13" max="13" width="9" style="45"/>
    <col min="14" max="14" width="13.33203125" style="45" bestFit="1" customWidth="1"/>
    <col min="15" max="16384" width="9" style="45"/>
  </cols>
  <sheetData>
    <row r="1" spans="2:12">
      <c r="B1" s="40" t="s">
        <v>242</v>
      </c>
    </row>
    <row r="2" spans="2:12">
      <c r="B2" s="25"/>
    </row>
    <row r="3" spans="2:12">
      <c r="B3" s="41" t="s">
        <v>156</v>
      </c>
    </row>
    <row r="4" spans="2:12">
      <c r="B4" s="42" t="s">
        <v>157</v>
      </c>
      <c r="I4" s="40" t="s">
        <v>163</v>
      </c>
      <c r="K4" s="25"/>
      <c r="L4" s="38" t="s">
        <v>159</v>
      </c>
    </row>
    <row r="5" spans="2:12">
      <c r="B5" s="114"/>
      <c r="C5" s="118" t="s">
        <v>40</v>
      </c>
      <c r="D5" s="118" t="s">
        <v>77</v>
      </c>
      <c r="E5" s="118" t="s">
        <v>38</v>
      </c>
      <c r="F5" s="116" t="s">
        <v>158</v>
      </c>
      <c r="K5" s="25"/>
      <c r="L5" s="25"/>
    </row>
    <row r="6" spans="2:12" s="46" customFormat="1">
      <c r="B6" s="115" t="s">
        <v>98</v>
      </c>
      <c r="C6" s="119">
        <v>0.1016</v>
      </c>
      <c r="D6" s="119">
        <v>2.6100000000000002E-2</v>
      </c>
      <c r="E6" s="119">
        <v>0</v>
      </c>
      <c r="F6" s="117" t="s">
        <v>95</v>
      </c>
      <c r="I6" s="25" t="s">
        <v>303</v>
      </c>
      <c r="K6" s="25" t="s">
        <v>160</v>
      </c>
      <c r="L6" s="47" t="s">
        <v>88</v>
      </c>
    </row>
    <row r="7" spans="2:12" s="46" customFormat="1">
      <c r="B7" s="115" t="s">
        <v>99</v>
      </c>
      <c r="C7" s="119">
        <v>0.16950000000000001</v>
      </c>
      <c r="D7" s="119">
        <v>3.8100000000000002E-2</v>
      </c>
      <c r="E7" s="119">
        <v>1.2999999999999999E-2</v>
      </c>
      <c r="F7" s="117" t="s">
        <v>96</v>
      </c>
      <c r="I7" s="25" t="s">
        <v>239</v>
      </c>
      <c r="J7" s="52"/>
      <c r="K7" s="25" t="s">
        <v>160</v>
      </c>
      <c r="L7" s="47" t="s">
        <v>89</v>
      </c>
    </row>
    <row r="8" spans="2:12" s="46" customFormat="1">
      <c r="B8" s="115" t="s">
        <v>100</v>
      </c>
      <c r="C8" s="119">
        <v>0.1343</v>
      </c>
      <c r="D8" s="119">
        <v>0</v>
      </c>
      <c r="E8" s="119">
        <v>2.1700000000000001E-2</v>
      </c>
      <c r="F8" s="117" t="s">
        <v>95</v>
      </c>
      <c r="I8" s="25" t="s">
        <v>240</v>
      </c>
      <c r="J8" s="51"/>
      <c r="K8" s="25" t="s">
        <v>160</v>
      </c>
      <c r="L8" s="47" t="s">
        <v>90</v>
      </c>
    </row>
    <row r="9" spans="2:12" s="46" customFormat="1">
      <c r="B9" s="115" t="s">
        <v>101</v>
      </c>
      <c r="C9" s="119">
        <v>0.1056</v>
      </c>
      <c r="D9" s="119">
        <v>0</v>
      </c>
      <c r="E9" s="119">
        <v>0</v>
      </c>
      <c r="F9" s="117" t="s">
        <v>238</v>
      </c>
      <c r="I9" s="25" t="s">
        <v>241</v>
      </c>
      <c r="J9" s="53"/>
      <c r="K9" s="25" t="s">
        <v>160</v>
      </c>
      <c r="L9" s="47" t="s">
        <v>91</v>
      </c>
    </row>
    <row r="10" spans="2:12" s="46" customFormat="1">
      <c r="B10" s="115" t="s">
        <v>102</v>
      </c>
      <c r="C10" s="119">
        <v>9.0800000000000006E-2</v>
      </c>
      <c r="D10" s="119">
        <v>3.61E-2</v>
      </c>
      <c r="E10" s="119">
        <v>2.01E-2</v>
      </c>
      <c r="F10" s="117" t="s">
        <v>97</v>
      </c>
    </row>
    <row r="11" spans="2:12" s="46" customFormat="1">
      <c r="B11" s="115" t="s">
        <v>103</v>
      </c>
      <c r="C11" s="119">
        <v>7.6999999999999999E-2</v>
      </c>
      <c r="D11" s="119">
        <v>0</v>
      </c>
      <c r="E11" s="119">
        <v>0</v>
      </c>
      <c r="F11" s="117" t="s">
        <v>238</v>
      </c>
      <c r="I11" s="25"/>
    </row>
    <row r="12" spans="2:12" s="46" customFormat="1">
      <c r="B12" s="115" t="s">
        <v>104</v>
      </c>
      <c r="C12" s="119">
        <v>7.3599999999999999E-2</v>
      </c>
      <c r="D12" s="119">
        <v>0</v>
      </c>
      <c r="E12" s="119">
        <v>0</v>
      </c>
      <c r="F12" s="117" t="s">
        <v>238</v>
      </c>
      <c r="I12" s="25"/>
    </row>
    <row r="13" spans="2:12" s="46" customFormat="1">
      <c r="B13" s="115" t="s">
        <v>105</v>
      </c>
      <c r="C13" s="119">
        <v>6.1899999999999997E-2</v>
      </c>
      <c r="D13" s="119">
        <v>0</v>
      </c>
      <c r="E13" s="119">
        <v>0</v>
      </c>
      <c r="F13" s="117" t="s">
        <v>238</v>
      </c>
      <c r="I13" s="25"/>
    </row>
    <row r="14" spans="2:12" s="46" customFormat="1">
      <c r="B14" s="115" t="s">
        <v>106</v>
      </c>
      <c r="C14" s="119">
        <v>6.1499999999999999E-2</v>
      </c>
      <c r="D14" s="119">
        <v>0</v>
      </c>
      <c r="E14" s="119">
        <v>0</v>
      </c>
      <c r="F14" s="117" t="s">
        <v>238</v>
      </c>
      <c r="I14" s="25"/>
    </row>
    <row r="15" spans="2:12" s="46" customFormat="1">
      <c r="B15" s="115" t="s">
        <v>107</v>
      </c>
      <c r="C15" s="119">
        <v>4.3900000000000002E-2</v>
      </c>
      <c r="D15" s="119">
        <v>0</v>
      </c>
      <c r="E15" s="119">
        <v>4.3999999999999997E-2</v>
      </c>
      <c r="F15" s="117" t="s">
        <v>95</v>
      </c>
    </row>
    <row r="16" spans="2:12" s="46" customFormat="1">
      <c r="B16" s="115" t="s">
        <v>108</v>
      </c>
      <c r="C16" s="119">
        <v>4.2700000000000002E-2</v>
      </c>
      <c r="D16" s="119">
        <v>8.0000000000000002E-3</v>
      </c>
      <c r="E16" s="119">
        <v>1.18E-2</v>
      </c>
      <c r="F16" s="117" t="s">
        <v>96</v>
      </c>
    </row>
    <row r="17" spans="2:6" s="46" customFormat="1">
      <c r="B17" s="115" t="s">
        <v>109</v>
      </c>
      <c r="C17" s="119">
        <v>8.0000000000000004E-4</v>
      </c>
      <c r="D17" s="119">
        <v>0.11849999999999999</v>
      </c>
      <c r="E17" s="119">
        <v>0.17399999999999999</v>
      </c>
      <c r="F17" s="117" t="s">
        <v>95</v>
      </c>
    </row>
    <row r="18" spans="2:6" s="46" customFormat="1">
      <c r="B18" s="115" t="s">
        <v>110</v>
      </c>
      <c r="C18" s="119">
        <v>0</v>
      </c>
      <c r="D18" s="119">
        <v>9.8299999999999998E-2</v>
      </c>
      <c r="E18" s="119">
        <v>0.1517</v>
      </c>
      <c r="F18" s="117" t="s">
        <v>95</v>
      </c>
    </row>
    <row r="19" spans="2:6" s="46" customFormat="1">
      <c r="B19" s="115" t="s">
        <v>111</v>
      </c>
      <c r="C19" s="119">
        <v>0</v>
      </c>
      <c r="D19" s="119">
        <v>0</v>
      </c>
      <c r="E19" s="119">
        <v>0.1009</v>
      </c>
      <c r="F19" s="117" t="s">
        <v>95</v>
      </c>
    </row>
    <row r="20" spans="2:6" s="46" customFormat="1">
      <c r="B20" s="115" t="s">
        <v>112</v>
      </c>
      <c r="C20" s="119">
        <v>0</v>
      </c>
      <c r="D20" s="119">
        <v>0</v>
      </c>
      <c r="E20" s="119">
        <v>0.1004</v>
      </c>
      <c r="F20" s="117" t="s">
        <v>238</v>
      </c>
    </row>
    <row r="21" spans="2:6" s="46" customFormat="1">
      <c r="B21" s="115" t="s">
        <v>113</v>
      </c>
      <c r="C21" s="119">
        <v>1.2999999999999999E-3</v>
      </c>
      <c r="D21" s="119">
        <v>0.38009999999999999</v>
      </c>
      <c r="E21" s="119">
        <v>8.2699999999999996E-2</v>
      </c>
      <c r="F21" s="117" t="s">
        <v>95</v>
      </c>
    </row>
    <row r="22" spans="2:6" s="46" customFormat="1">
      <c r="B22" s="115" t="s">
        <v>114</v>
      </c>
      <c r="C22" s="119">
        <v>1.4200000000000001E-2</v>
      </c>
      <c r="D22" s="119">
        <v>6.8199999999999997E-2</v>
      </c>
      <c r="E22" s="119">
        <v>8.1900000000000001E-2</v>
      </c>
      <c r="F22" s="117" t="s">
        <v>95</v>
      </c>
    </row>
    <row r="23" spans="2:6" s="46" customFormat="1">
      <c r="B23" s="115" t="s">
        <v>115</v>
      </c>
      <c r="C23" s="119">
        <v>0</v>
      </c>
      <c r="D23" s="119">
        <v>0.1905</v>
      </c>
      <c r="E23" s="119">
        <v>7.5300000000000006E-2</v>
      </c>
      <c r="F23" s="117" t="s">
        <v>238</v>
      </c>
    </row>
    <row r="24" spans="2:6" s="46" customFormat="1">
      <c r="B24" s="115" t="s">
        <v>116</v>
      </c>
      <c r="C24" s="119">
        <v>1.84E-2</v>
      </c>
      <c r="D24" s="119">
        <v>0</v>
      </c>
      <c r="E24" s="119">
        <v>4.9000000000000002E-2</v>
      </c>
      <c r="F24" s="117" t="s">
        <v>95</v>
      </c>
    </row>
    <row r="25" spans="2:6">
      <c r="B25" s="115" t="s">
        <v>117</v>
      </c>
      <c r="C25" s="119">
        <v>0</v>
      </c>
      <c r="D25" s="119">
        <v>1.2E-2</v>
      </c>
      <c r="E25" s="119">
        <v>3.8100000000000002E-2</v>
      </c>
      <c r="F25" s="117" t="s">
        <v>238</v>
      </c>
    </row>
    <row r="26" spans="2:6">
      <c r="B26" s="115" t="s">
        <v>118</v>
      </c>
      <c r="C26" s="119">
        <v>2.8999999999999998E-3</v>
      </c>
      <c r="D26" s="119">
        <v>2.41E-2</v>
      </c>
      <c r="E26" s="119">
        <v>3.5400000000000001E-2</v>
      </c>
      <c r="F26" s="117" t="s">
        <v>95</v>
      </c>
    </row>
    <row r="27" spans="2:6">
      <c r="C27" s="48"/>
      <c r="D27" s="48"/>
      <c r="E27" s="48"/>
    </row>
    <row r="30" spans="2:6">
      <c r="B30" s="43" t="s">
        <v>161</v>
      </c>
    </row>
    <row r="31" spans="2:6">
      <c r="B31" s="44" t="s">
        <v>162</v>
      </c>
    </row>
    <row r="32" spans="2:6">
      <c r="C32" s="38" t="s">
        <v>146</v>
      </c>
      <c r="D32" s="25"/>
      <c r="E32" s="25"/>
      <c r="F32" s="25"/>
    </row>
    <row r="33" spans="3:12">
      <c r="C33" s="25"/>
      <c r="D33" s="25" t="s">
        <v>147</v>
      </c>
      <c r="E33" s="25"/>
      <c r="F33" s="25"/>
      <c r="I33" s="40" t="s">
        <v>163</v>
      </c>
      <c r="J33" s="25"/>
      <c r="K33" s="25"/>
      <c r="L33" s="38" t="s">
        <v>159</v>
      </c>
    </row>
    <row r="34" spans="3:12">
      <c r="D34" s="25" t="s">
        <v>40</v>
      </c>
      <c r="E34" s="25" t="s">
        <v>148</v>
      </c>
      <c r="F34" s="25" t="s">
        <v>38</v>
      </c>
      <c r="I34" s="25"/>
      <c r="J34" s="54"/>
      <c r="K34" s="25"/>
      <c r="L34" s="25"/>
    </row>
    <row r="35" spans="3:12">
      <c r="C35" s="25" t="s">
        <v>40</v>
      </c>
      <c r="D35" s="25">
        <v>1</v>
      </c>
      <c r="E35" s="39">
        <v>-0.35799999999999998</v>
      </c>
      <c r="F35" s="49">
        <v>-0.67900000000000005</v>
      </c>
      <c r="I35" s="49" t="s">
        <v>164</v>
      </c>
      <c r="J35" s="49">
        <v>-0.67900000000000005</v>
      </c>
      <c r="K35" s="25" t="s">
        <v>160</v>
      </c>
      <c r="L35" s="27" t="s">
        <v>92</v>
      </c>
    </row>
    <row r="36" spans="3:12">
      <c r="C36" s="25" t="s">
        <v>148</v>
      </c>
      <c r="D36" s="25">
        <v>-0.35799999999999998</v>
      </c>
      <c r="E36" s="25">
        <v>1</v>
      </c>
      <c r="F36" s="50">
        <v>0.44600000000000001</v>
      </c>
      <c r="I36" s="39" t="s">
        <v>165</v>
      </c>
      <c r="J36" s="39">
        <v>-0.35799999999999998</v>
      </c>
      <c r="K36" s="25" t="s">
        <v>160</v>
      </c>
      <c r="L36" s="27" t="s">
        <v>93</v>
      </c>
    </row>
    <row r="37" spans="3:12">
      <c r="C37" s="25" t="s">
        <v>38</v>
      </c>
      <c r="D37" s="25">
        <v>-0.67900000000000005</v>
      </c>
      <c r="E37" s="25">
        <v>0.44600000000000001</v>
      </c>
      <c r="F37" s="25">
        <v>1</v>
      </c>
      <c r="I37" s="50" t="s">
        <v>166</v>
      </c>
      <c r="J37" s="50">
        <v>0.44600000000000001</v>
      </c>
      <c r="K37" s="25" t="s">
        <v>160</v>
      </c>
      <c r="L37" s="27" t="s">
        <v>94</v>
      </c>
    </row>
    <row r="38" spans="3:12">
      <c r="C38" s="25" t="s">
        <v>149</v>
      </c>
      <c r="D38" s="25"/>
      <c r="E38" s="25"/>
      <c r="F38" s="25"/>
    </row>
  </sheetData>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topLeftCell="A37" workbookViewId="0">
      <selection activeCell="B42" sqref="B42:B57"/>
    </sheetView>
  </sheetViews>
  <sheetFormatPr defaultColWidth="10.83203125" defaultRowHeight="14.5"/>
  <cols>
    <col min="1" max="1" width="10.83203125" style="25"/>
    <col min="2" max="2" width="29.1640625" style="25" customWidth="1"/>
    <col min="3" max="16384" width="10.83203125" style="25"/>
  </cols>
  <sheetData>
    <row r="1" spans="1:3">
      <c r="A1" s="40" t="s">
        <v>151</v>
      </c>
    </row>
    <row r="3" spans="1:3">
      <c r="A3" s="108" t="s">
        <v>171</v>
      </c>
      <c r="B3" s="108"/>
      <c r="C3" s="106"/>
    </row>
    <row r="4" spans="1:3">
      <c r="A4" s="8" t="s">
        <v>36</v>
      </c>
      <c r="B4" s="25" t="s">
        <v>234</v>
      </c>
      <c r="C4" s="26">
        <v>0.10199999999999999</v>
      </c>
    </row>
    <row r="5" spans="1:3">
      <c r="A5" s="8" t="s">
        <v>37</v>
      </c>
      <c r="B5" s="25" t="s">
        <v>235</v>
      </c>
      <c r="C5" s="26">
        <v>8.6999999999999994E-2</v>
      </c>
    </row>
    <row r="6" spans="1:3">
      <c r="A6" s="8" t="s">
        <v>177</v>
      </c>
      <c r="B6" s="25" t="s">
        <v>236</v>
      </c>
      <c r="C6" s="27">
        <v>1.0289999999999999</v>
      </c>
    </row>
    <row r="9" spans="1:3">
      <c r="A9" s="109" t="s">
        <v>172</v>
      </c>
      <c r="B9" s="110"/>
      <c r="C9" s="110"/>
    </row>
    <row r="10" spans="1:3">
      <c r="A10" s="111"/>
      <c r="B10" s="110"/>
      <c r="C10" s="110"/>
    </row>
    <row r="11" spans="1:3">
      <c r="A11" s="112" t="s">
        <v>173</v>
      </c>
      <c r="B11" s="84" t="s">
        <v>237</v>
      </c>
      <c r="C11" s="113">
        <v>3</v>
      </c>
    </row>
    <row r="13" spans="1:3">
      <c r="B13" s="78" t="s">
        <v>178</v>
      </c>
    </row>
    <row r="15" spans="1:3" s="86" customFormat="1" ht="15.75" customHeight="1">
      <c r="A15" s="84"/>
      <c r="B15" s="85" t="s">
        <v>200</v>
      </c>
    </row>
    <row r="16" spans="1:3" s="86" customFormat="1" ht="15.75" customHeight="1">
      <c r="A16" s="84"/>
      <c r="B16" s="85"/>
    </row>
    <row r="17" spans="2:2">
      <c r="B17" s="89" t="s">
        <v>179</v>
      </c>
    </row>
    <row r="18" spans="2:2">
      <c r="B18" s="89" t="s">
        <v>183</v>
      </c>
    </row>
    <row r="19" spans="2:2">
      <c r="B19" s="90" t="s">
        <v>201</v>
      </c>
    </row>
    <row r="20" spans="2:2">
      <c r="B20" s="91" t="s">
        <v>202</v>
      </c>
    </row>
    <row r="21" spans="2:2">
      <c r="B21" s="91" t="s">
        <v>203</v>
      </c>
    </row>
    <row r="22" spans="2:2">
      <c r="B22" s="92" t="s">
        <v>204</v>
      </c>
    </row>
    <row r="23" spans="2:2">
      <c r="B23" s="91" t="s">
        <v>205</v>
      </c>
    </row>
    <row r="24" spans="2:2">
      <c r="B24" s="89" t="s">
        <v>180</v>
      </c>
    </row>
    <row r="25" spans="2:2">
      <c r="B25" s="89" t="s">
        <v>181</v>
      </c>
    </row>
    <row r="26" spans="2:2">
      <c r="B26" s="89" t="s">
        <v>182</v>
      </c>
    </row>
    <row r="27" spans="2:2">
      <c r="B27" s="89" t="s">
        <v>184</v>
      </c>
    </row>
    <row r="28" spans="2:2">
      <c r="B28" s="91" t="s">
        <v>206</v>
      </c>
    </row>
    <row r="29" spans="2:2">
      <c r="B29" s="91" t="s">
        <v>207</v>
      </c>
    </row>
    <row r="30" spans="2:2">
      <c r="B30" s="89" t="s">
        <v>185</v>
      </c>
    </row>
    <row r="31" spans="2:2">
      <c r="B31" s="89" t="s">
        <v>186</v>
      </c>
    </row>
    <row r="32" spans="2:2">
      <c r="B32" s="93" t="s">
        <v>211</v>
      </c>
    </row>
    <row r="33" spans="2:2">
      <c r="B33" s="91" t="s">
        <v>208</v>
      </c>
    </row>
    <row r="34" spans="2:2">
      <c r="B34" s="89" t="s">
        <v>187</v>
      </c>
    </row>
    <row r="35" spans="2:2">
      <c r="B35" s="91" t="s">
        <v>209</v>
      </c>
    </row>
    <row r="36" spans="2:2">
      <c r="B36" s="91" t="s">
        <v>210</v>
      </c>
    </row>
    <row r="37" spans="2:2">
      <c r="B37" s="89" t="s">
        <v>188</v>
      </c>
    </row>
    <row r="38" spans="2:2">
      <c r="B38" s="94" t="s">
        <v>212</v>
      </c>
    </row>
    <row r="39" spans="2:2">
      <c r="B39" s="95" t="s">
        <v>213</v>
      </c>
    </row>
    <row r="40" spans="2:2">
      <c r="B40" s="92" t="s">
        <v>214</v>
      </c>
    </row>
    <row r="42" spans="2:2">
      <c r="B42" s="96" t="s">
        <v>215</v>
      </c>
    </row>
    <row r="43" spans="2:2">
      <c r="B43" s="97"/>
    </row>
    <row r="44" spans="2:2">
      <c r="B44" s="98" t="s">
        <v>216</v>
      </c>
    </row>
    <row r="45" spans="2:2">
      <c r="B45" s="99" t="s">
        <v>217</v>
      </c>
    </row>
    <row r="46" spans="2:2">
      <c r="B46" s="99" t="s">
        <v>218</v>
      </c>
    </row>
    <row r="47" spans="2:2">
      <c r="B47" s="99" t="s">
        <v>219</v>
      </c>
    </row>
    <row r="48" spans="2:2">
      <c r="B48" s="99" t="s">
        <v>220</v>
      </c>
    </row>
    <row r="49" spans="2:2">
      <c r="B49" s="99" t="s">
        <v>221</v>
      </c>
    </row>
    <row r="50" spans="2:2">
      <c r="B50" s="99" t="s">
        <v>222</v>
      </c>
    </row>
    <row r="51" spans="2:2">
      <c r="B51" s="99" t="s">
        <v>223</v>
      </c>
    </row>
    <row r="52" spans="2:2">
      <c r="B52" s="99" t="s">
        <v>224</v>
      </c>
    </row>
    <row r="53" spans="2:2">
      <c r="B53" s="99" t="s">
        <v>225</v>
      </c>
    </row>
    <row r="54" spans="2:2">
      <c r="B54" s="99" t="s">
        <v>226</v>
      </c>
    </row>
    <row r="55" spans="2:2">
      <c r="B55" s="99" t="s">
        <v>227</v>
      </c>
    </row>
    <row r="56" spans="2:2">
      <c r="B56" s="99" t="s">
        <v>228</v>
      </c>
    </row>
    <row r="57" spans="2:2">
      <c r="B57" s="99" t="s">
        <v>229</v>
      </c>
    </row>
  </sheetData>
  <sortState ref="B18:B40">
    <sortCondition ref="B40"/>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Z39"/>
  <sheetViews>
    <sheetView topLeftCell="D17" zoomScaleNormal="100" workbookViewId="0">
      <selection activeCell="D38" sqref="D38"/>
    </sheetView>
  </sheetViews>
  <sheetFormatPr defaultColWidth="8.83203125" defaultRowHeight="14.5"/>
  <cols>
    <col min="1" max="1" width="9.1640625" style="1" customWidth="1"/>
    <col min="2" max="2" width="14" style="2" customWidth="1"/>
    <col min="3" max="3" width="10.83203125" style="1" customWidth="1"/>
    <col min="4" max="4" width="17.4140625" style="1" customWidth="1"/>
    <col min="5" max="5" width="13.33203125" style="1" customWidth="1"/>
    <col min="6" max="6" width="13.5" style="1" customWidth="1"/>
    <col min="7" max="7" width="13.33203125" style="1" customWidth="1"/>
    <col min="8" max="8" width="16" style="1" customWidth="1"/>
    <col min="9" max="9" width="17.25" style="1" customWidth="1"/>
    <col min="10" max="10" width="11.6640625" style="1" customWidth="1"/>
    <col min="11" max="11" width="14.33203125" style="1" customWidth="1"/>
    <col min="12" max="12" width="17.5" style="1" customWidth="1"/>
    <col min="13" max="13" width="18.75" style="1" customWidth="1"/>
    <col min="14" max="14" width="13.1640625" style="1" customWidth="1"/>
    <col min="15" max="15" width="12.6640625" style="1" customWidth="1"/>
    <col min="16" max="16" width="8.83203125" style="1"/>
    <col min="17" max="17" width="12.58203125" style="1" customWidth="1"/>
    <col min="18" max="21" width="8.83203125" style="1"/>
    <col min="22" max="22" width="11.5" style="1" bestFit="1" customWidth="1"/>
    <col min="23" max="23" width="9.5" style="1" customWidth="1"/>
    <col min="24" max="16384" width="8.83203125" style="1"/>
  </cols>
  <sheetData>
    <row r="1" spans="2:52">
      <c r="B1" s="28" t="s">
        <v>152</v>
      </c>
      <c r="Q1" s="3"/>
      <c r="R1" s="3"/>
      <c r="S1" s="3"/>
      <c r="T1" s="3"/>
      <c r="U1" s="3"/>
      <c r="V1" s="3"/>
      <c r="W1" s="3"/>
      <c r="X1" s="3"/>
    </row>
    <row r="2" spans="2:52">
      <c r="Q2" s="3"/>
      <c r="R2" s="3"/>
      <c r="S2" s="3"/>
      <c r="T2" s="3"/>
      <c r="U2" s="3"/>
      <c r="V2" s="3"/>
      <c r="W2" s="3"/>
      <c r="X2" s="3"/>
    </row>
    <row r="3" spans="2:52" ht="21.75" customHeight="1">
      <c r="D3" s="163" t="s">
        <v>0</v>
      </c>
      <c r="E3" s="163"/>
      <c r="F3" s="163" t="s">
        <v>1</v>
      </c>
      <c r="G3" s="163"/>
      <c r="H3" s="163" t="s">
        <v>0</v>
      </c>
      <c r="I3" s="163"/>
      <c r="J3" s="163" t="s">
        <v>1</v>
      </c>
      <c r="K3" s="163"/>
      <c r="L3" s="163" t="s">
        <v>0</v>
      </c>
      <c r="M3" s="163"/>
      <c r="N3" s="163" t="s">
        <v>1</v>
      </c>
      <c r="O3" s="163"/>
      <c r="Q3" s="31" t="s">
        <v>150</v>
      </c>
      <c r="R3" s="6"/>
      <c r="S3" s="6"/>
      <c r="T3" s="6"/>
      <c r="U3" s="6"/>
      <c r="V3" s="3"/>
      <c r="W3" s="3"/>
      <c r="X3" s="3"/>
    </row>
    <row r="4" spans="2:52" s="4" customFormat="1">
      <c r="B4" s="5" t="s">
        <v>2</v>
      </c>
      <c r="D4" s="4" t="s">
        <v>38</v>
      </c>
      <c r="E4" s="4" t="s">
        <v>39</v>
      </c>
      <c r="F4" s="4" t="s">
        <v>38</v>
      </c>
      <c r="G4" s="4" t="s">
        <v>39</v>
      </c>
      <c r="H4" s="4" t="s">
        <v>38</v>
      </c>
      <c r="I4" s="4" t="s">
        <v>39</v>
      </c>
      <c r="J4" s="4" t="s">
        <v>38</v>
      </c>
      <c r="K4" s="4" t="s">
        <v>39</v>
      </c>
      <c r="L4" s="4" t="s">
        <v>38</v>
      </c>
      <c r="M4" s="4" t="s">
        <v>39</v>
      </c>
      <c r="N4" s="4" t="s">
        <v>38</v>
      </c>
      <c r="O4" s="4" t="s">
        <v>39</v>
      </c>
      <c r="Q4" s="6"/>
      <c r="R4" s="6"/>
      <c r="S4" s="6"/>
      <c r="T4" s="6"/>
      <c r="U4" s="6"/>
      <c r="V4" s="6"/>
      <c r="W4" s="6"/>
      <c r="X4" s="6"/>
    </row>
    <row r="5" spans="2:52">
      <c r="D5" s="163" t="s">
        <v>3</v>
      </c>
      <c r="E5" s="164"/>
      <c r="F5" s="164"/>
      <c r="G5" s="164"/>
      <c r="H5" s="163" t="s">
        <v>4</v>
      </c>
      <c r="I5" s="163"/>
      <c r="J5" s="163"/>
      <c r="K5" s="163"/>
      <c r="L5" s="163" t="s">
        <v>5</v>
      </c>
      <c r="M5" s="163"/>
      <c r="N5" s="163"/>
      <c r="O5" s="163"/>
      <c r="Q5" s="6" t="s">
        <v>6</v>
      </c>
      <c r="R5" s="6"/>
      <c r="S5" s="3"/>
      <c r="T5" s="3"/>
      <c r="U5" s="3"/>
      <c r="V5" s="3"/>
      <c r="W5" s="3"/>
      <c r="X5" s="3"/>
    </row>
    <row r="6" spans="2:52">
      <c r="B6" s="5" t="s">
        <v>7</v>
      </c>
      <c r="D6" s="163">
        <v>1990</v>
      </c>
      <c r="E6" s="163"/>
      <c r="F6" s="163"/>
      <c r="G6" s="163"/>
      <c r="H6" s="4">
        <v>2014</v>
      </c>
      <c r="L6" s="4">
        <v>2015</v>
      </c>
      <c r="Q6" s="3"/>
      <c r="R6" s="3"/>
      <c r="S6" s="3"/>
      <c r="T6" s="3"/>
      <c r="U6" s="3"/>
      <c r="V6" s="3"/>
      <c r="W6" s="3"/>
      <c r="X6" s="3"/>
    </row>
    <row r="7" spans="2:52">
      <c r="Q7" s="6" t="s">
        <v>2</v>
      </c>
      <c r="R7" s="6" t="s">
        <v>8</v>
      </c>
      <c r="S7" s="6" t="s">
        <v>9</v>
      </c>
      <c r="T7" s="6" t="s">
        <v>10</v>
      </c>
      <c r="U7" s="6" t="s">
        <v>11</v>
      </c>
      <c r="V7" s="6" t="s">
        <v>145</v>
      </c>
      <c r="W7" s="6" t="s">
        <v>12</v>
      </c>
      <c r="X7" s="3"/>
    </row>
    <row r="8" spans="2:52">
      <c r="B8" s="29" t="s">
        <v>13</v>
      </c>
      <c r="F8" s="7">
        <v>1</v>
      </c>
      <c r="G8" s="7">
        <f>ROUND(AVERAGE(G9:G10),3)</f>
        <v>0.70899999999999996</v>
      </c>
      <c r="J8" s="7">
        <v>1</v>
      </c>
      <c r="K8" s="7">
        <f>ROUND(AVERAGE(K9:K10),3)</f>
        <v>0.70899999999999996</v>
      </c>
      <c r="N8" s="7">
        <v>1</v>
      </c>
      <c r="O8" s="7">
        <f>ROUND(AVERAGE(O9:O10),3)</f>
        <v>0.70899999999999996</v>
      </c>
      <c r="Q8" s="6" t="s">
        <v>38</v>
      </c>
      <c r="R8" s="6" t="s">
        <v>3</v>
      </c>
      <c r="S8" s="3">
        <v>1</v>
      </c>
      <c r="T8" s="3">
        <v>0.93300000000000005</v>
      </c>
      <c r="U8" s="3">
        <v>0.5</v>
      </c>
      <c r="V8" s="3">
        <v>1</v>
      </c>
      <c r="W8" s="3">
        <v>0.46700000000000003</v>
      </c>
      <c r="X8" s="3"/>
    </row>
    <row r="9" spans="2:52">
      <c r="B9" s="2" t="s">
        <v>14</v>
      </c>
      <c r="D9" s="1">
        <v>3</v>
      </c>
      <c r="E9" s="12">
        <v>2</v>
      </c>
      <c r="F9" s="27">
        <f t="shared" ref="F9:F10" si="0">IF(D9&gt;E9,1,ROUND(D9/E9,3))</f>
        <v>1</v>
      </c>
      <c r="G9" s="27">
        <f t="shared" ref="G9:G10" si="1">IF(E9&gt;D9,1,ROUND(E9/D9,3))</f>
        <v>0.66700000000000004</v>
      </c>
      <c r="H9" s="1">
        <v>3</v>
      </c>
      <c r="I9" s="1">
        <v>2</v>
      </c>
      <c r="J9" s="27">
        <f t="shared" ref="J9:J10" si="2">IF(H9&gt;I9,1,ROUND(H9/I9,3))</f>
        <v>1</v>
      </c>
      <c r="K9" s="27">
        <f t="shared" ref="K9:K10" si="3">IF(I9&gt;H9,1,ROUND(I9/H9,3))</f>
        <v>0.66700000000000004</v>
      </c>
      <c r="L9" s="1">
        <v>3</v>
      </c>
      <c r="M9" s="32">
        <v>2</v>
      </c>
      <c r="N9" s="27">
        <f t="shared" ref="N9:N10" si="4">IF(L9&gt;M9,1,ROUND(L9/M9,3))</f>
        <v>1</v>
      </c>
      <c r="O9" s="27">
        <f t="shared" ref="O9:O10" si="5">IF(M9&gt;L9,1,ROUND(M9/L9,3))</f>
        <v>0.66700000000000004</v>
      </c>
      <c r="Q9" s="6" t="s">
        <v>40</v>
      </c>
      <c r="R9" s="6" t="s">
        <v>3</v>
      </c>
      <c r="S9" s="3">
        <v>0.70899999999999996</v>
      </c>
      <c r="T9" s="3">
        <v>0.30099999999999999</v>
      </c>
      <c r="U9" s="3">
        <v>0.5</v>
      </c>
      <c r="V9" s="3">
        <v>0.39600000000000002</v>
      </c>
      <c r="W9" s="3">
        <v>4.2000000000000003E-2</v>
      </c>
      <c r="X9" s="3"/>
    </row>
    <row r="10" spans="2:52">
      <c r="B10" s="2" t="s">
        <v>15</v>
      </c>
      <c r="D10" s="1">
        <v>4</v>
      </c>
      <c r="E10" s="12">
        <v>3</v>
      </c>
      <c r="F10" s="27">
        <f t="shared" si="0"/>
        <v>1</v>
      </c>
      <c r="G10" s="27">
        <f t="shared" si="1"/>
        <v>0.75</v>
      </c>
      <c r="H10" s="1">
        <v>4</v>
      </c>
      <c r="I10" s="1">
        <v>3</v>
      </c>
      <c r="J10" s="27">
        <f t="shared" si="2"/>
        <v>1</v>
      </c>
      <c r="K10" s="27">
        <f t="shared" si="3"/>
        <v>0.75</v>
      </c>
      <c r="L10" s="1">
        <v>4</v>
      </c>
      <c r="M10" s="32">
        <v>3</v>
      </c>
      <c r="N10" s="27">
        <f t="shared" si="4"/>
        <v>1</v>
      </c>
      <c r="O10" s="27">
        <f t="shared" si="5"/>
        <v>0.75</v>
      </c>
      <c r="Q10" s="6" t="s">
        <v>38</v>
      </c>
      <c r="R10" s="6" t="s">
        <v>16</v>
      </c>
      <c r="S10" s="3">
        <v>1</v>
      </c>
      <c r="T10" s="3">
        <v>1</v>
      </c>
      <c r="U10" s="3">
        <v>0.16700000000000001</v>
      </c>
      <c r="V10" s="3">
        <v>0.61699999999999999</v>
      </c>
      <c r="W10" s="3">
        <v>0.10299999999999999</v>
      </c>
      <c r="X10" s="3"/>
    </row>
    <row r="11" spans="2:52">
      <c r="I11" s="33"/>
      <c r="M11" s="34"/>
      <c r="Q11" s="6" t="s">
        <v>40</v>
      </c>
      <c r="R11" s="6" t="s">
        <v>16</v>
      </c>
      <c r="S11" s="3">
        <v>0.70899999999999996</v>
      </c>
      <c r="T11" s="3">
        <v>0.19600000000000001</v>
      </c>
      <c r="U11" s="3">
        <v>0.5</v>
      </c>
      <c r="V11" s="3">
        <v>0.83399999999999996</v>
      </c>
      <c r="W11" s="3">
        <v>5.8000000000000003E-2</v>
      </c>
      <c r="X11" s="3"/>
    </row>
    <row r="12" spans="2:52">
      <c r="B12" s="29" t="s">
        <v>17</v>
      </c>
      <c r="F12" s="7">
        <f>ROUND(AVERAGE(F13:F19),3)</f>
        <v>0.93300000000000005</v>
      </c>
      <c r="G12" s="7">
        <f>ROUND(AVERAGE(G13:G19),3)</f>
        <v>0.30099999999999999</v>
      </c>
      <c r="H12" s="12"/>
      <c r="I12" s="11"/>
      <c r="J12" s="35">
        <f>ROUND(AVERAGE(J13:J19),3)</f>
        <v>1</v>
      </c>
      <c r="K12" s="7">
        <f>ROUND(AVERAGE(K13:K19),3)</f>
        <v>0.19600000000000001</v>
      </c>
      <c r="M12" s="34"/>
      <c r="N12" s="7">
        <f>ROUND(AVERAGE(N13:N19),3)</f>
        <v>1</v>
      </c>
      <c r="O12" s="7">
        <f>ROUND(AVERAGE(O13:O19),3)</f>
        <v>0.24199999999999999</v>
      </c>
      <c r="Q12" s="6" t="s">
        <v>38</v>
      </c>
      <c r="R12" s="6" t="s">
        <v>18</v>
      </c>
      <c r="S12" s="3">
        <v>1</v>
      </c>
      <c r="T12" s="3">
        <v>1</v>
      </c>
      <c r="U12" s="3">
        <v>0.16700000000000001</v>
      </c>
      <c r="V12" s="3">
        <v>0.61699999999999999</v>
      </c>
      <c r="W12" s="3">
        <v>0.10299999999999999</v>
      </c>
      <c r="X12" s="3"/>
    </row>
    <row r="13" spans="2:52">
      <c r="B13" s="2" t="s">
        <v>19</v>
      </c>
      <c r="D13" s="8">
        <v>677289690</v>
      </c>
      <c r="E13" s="8">
        <v>123537000</v>
      </c>
      <c r="F13" s="27">
        <f>IF(D13&gt;E13,1,ROUND(D13/E13,3))</f>
        <v>1</v>
      </c>
      <c r="G13" s="27">
        <f>IF(E13&gt;D13,1,ROUND(E13/D13,3))</f>
        <v>0.182</v>
      </c>
      <c r="H13" s="100">
        <v>916754401</v>
      </c>
      <c r="I13" s="9">
        <v>127131800</v>
      </c>
      <c r="J13" s="27">
        <f t="shared" ref="J13:J19" si="6">IF(H13&gt;I13,1,ROUND(H13/I13,3))</f>
        <v>1</v>
      </c>
      <c r="K13" s="27">
        <f t="shared" ref="K13:K19" si="7">IF(I13&gt;H13,1,ROUND(I13/H13,3))</f>
        <v>0.13900000000000001</v>
      </c>
      <c r="L13" s="8">
        <v>920769000</v>
      </c>
      <c r="M13" s="10">
        <v>126958472</v>
      </c>
      <c r="N13" s="27">
        <f t="shared" ref="N13:N19" si="8">IF(L13&gt;M13,1,ROUND(L13/M13,3))</f>
        <v>1</v>
      </c>
      <c r="O13" s="27">
        <f t="shared" ref="O13:O19" si="9">IF(M13&gt;L13,1,ROUND(M13/L13,3))</f>
        <v>0.13800000000000001</v>
      </c>
      <c r="Q13" s="6" t="s">
        <v>40</v>
      </c>
      <c r="R13" s="6" t="s">
        <v>18</v>
      </c>
      <c r="S13" s="3">
        <v>0.70899999999999996</v>
      </c>
      <c r="T13" s="3">
        <v>0.24199999999999999</v>
      </c>
      <c r="U13" s="3">
        <v>0.5</v>
      </c>
      <c r="V13" s="3">
        <v>0.83399999999999996</v>
      </c>
      <c r="W13" s="3">
        <v>7.1999999999999995E-2</v>
      </c>
      <c r="X13" s="3"/>
    </row>
    <row r="14" spans="2:52">
      <c r="B14" s="2" t="s">
        <v>20</v>
      </c>
      <c r="D14" s="8">
        <v>3603305</v>
      </c>
      <c r="E14" s="8">
        <v>377915</v>
      </c>
      <c r="F14" s="27">
        <f t="shared" ref="F14:F19" si="10">IF(D14&gt;E14,1,ROUND(D14/E14,3))</f>
        <v>1</v>
      </c>
      <c r="G14" s="27">
        <f t="shared" ref="G14:G19" si="11">IF(E14&gt;D14,1,ROUND(E14/D14,3))</f>
        <v>0.105</v>
      </c>
      <c r="H14" s="100">
        <v>4766922</v>
      </c>
      <c r="I14" s="11">
        <v>377915</v>
      </c>
      <c r="J14" s="27">
        <f t="shared" si="6"/>
        <v>1</v>
      </c>
      <c r="K14" s="27">
        <f t="shared" si="7"/>
        <v>7.9000000000000001E-2</v>
      </c>
      <c r="L14" s="8">
        <v>4766922</v>
      </c>
      <c r="M14" s="10">
        <v>377915</v>
      </c>
      <c r="N14" s="27">
        <f t="shared" si="8"/>
        <v>1</v>
      </c>
      <c r="O14" s="27">
        <f t="shared" si="9"/>
        <v>7.9000000000000001E-2</v>
      </c>
      <c r="Q14" s="13"/>
      <c r="R14" s="13"/>
      <c r="S14" s="14"/>
      <c r="T14" s="14"/>
      <c r="U14" s="14"/>
      <c r="V14" s="14"/>
      <c r="W14" s="14"/>
      <c r="X14" s="14"/>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row>
    <row r="15" spans="2:52">
      <c r="B15" s="2" t="s">
        <v>21</v>
      </c>
      <c r="D15" s="36">
        <v>135449716477654</v>
      </c>
      <c r="E15" s="8">
        <v>31036980999734</v>
      </c>
      <c r="F15" s="27">
        <f t="shared" si="10"/>
        <v>1</v>
      </c>
      <c r="G15" s="27">
        <f t="shared" si="11"/>
        <v>0.22900000000000001</v>
      </c>
      <c r="H15" s="101">
        <v>375030870145767</v>
      </c>
      <c r="I15" s="11">
        <v>45961565567219</v>
      </c>
      <c r="J15" s="27">
        <f t="shared" si="6"/>
        <v>1</v>
      </c>
      <c r="K15" s="27">
        <f t="shared" si="7"/>
        <v>0.123</v>
      </c>
      <c r="L15" s="15">
        <v>35614003573578.602</v>
      </c>
      <c r="M15" s="10">
        <v>4123257609614.7002</v>
      </c>
      <c r="N15" s="27">
        <f t="shared" si="8"/>
        <v>1</v>
      </c>
      <c r="O15" s="27">
        <f t="shared" si="9"/>
        <v>0.11600000000000001</v>
      </c>
      <c r="Q15" s="13"/>
      <c r="R15" s="13"/>
      <c r="S15" s="14"/>
      <c r="T15" s="14"/>
      <c r="U15" s="14"/>
      <c r="V15" s="14"/>
      <c r="W15" s="14"/>
      <c r="X15" s="14"/>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row>
    <row r="16" spans="2:52">
      <c r="B16" s="2" t="s">
        <v>22</v>
      </c>
      <c r="D16" s="8">
        <v>50.1</v>
      </c>
      <c r="E16" s="8">
        <v>8.7379999999999995</v>
      </c>
      <c r="F16" s="27">
        <f t="shared" si="10"/>
        <v>1</v>
      </c>
      <c r="G16" s="27">
        <f t="shared" si="11"/>
        <v>0.17399999999999999</v>
      </c>
      <c r="H16" s="102">
        <v>34.954999999999998</v>
      </c>
      <c r="I16" s="16">
        <v>4.3609999999999998</v>
      </c>
      <c r="J16" s="27">
        <f t="shared" si="6"/>
        <v>1</v>
      </c>
      <c r="K16" s="27">
        <f t="shared" si="7"/>
        <v>0.125</v>
      </c>
      <c r="L16" s="8">
        <v>34.728000000000002</v>
      </c>
      <c r="M16" s="10">
        <v>4.2549999999999999</v>
      </c>
      <c r="N16" s="27">
        <f t="shared" si="8"/>
        <v>1</v>
      </c>
      <c r="O16" s="27">
        <f t="shared" si="9"/>
        <v>0.123</v>
      </c>
      <c r="P16" s="12"/>
      <c r="Q16" s="14"/>
      <c r="R16" s="14"/>
      <c r="S16" s="14"/>
      <c r="T16" s="14"/>
      <c r="U16" s="14"/>
      <c r="V16" s="14"/>
      <c r="W16" s="14"/>
      <c r="X16" s="14"/>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row>
    <row r="17" spans="2:52">
      <c r="B17" s="2" t="s">
        <v>23</v>
      </c>
      <c r="D17" s="8">
        <v>2.9624999999999999</v>
      </c>
      <c r="E17" s="8">
        <v>5.6</v>
      </c>
      <c r="F17" s="27">
        <f t="shared" si="10"/>
        <v>0.52900000000000003</v>
      </c>
      <c r="G17" s="27">
        <f t="shared" si="11"/>
        <v>1</v>
      </c>
      <c r="H17" s="102">
        <v>2.0571419999999998</v>
      </c>
      <c r="I17" s="11">
        <v>0.3</v>
      </c>
      <c r="J17" s="27">
        <f t="shared" si="6"/>
        <v>1</v>
      </c>
      <c r="K17" s="27">
        <f t="shared" si="7"/>
        <v>0.14599999999999999</v>
      </c>
      <c r="L17" s="8">
        <v>2.4285709999999998</v>
      </c>
      <c r="M17" s="10">
        <v>1.2</v>
      </c>
      <c r="N17" s="27">
        <f t="shared" si="8"/>
        <v>1</v>
      </c>
      <c r="O17" s="27">
        <f t="shared" si="9"/>
        <v>0.49399999999999999</v>
      </c>
      <c r="P17" s="12"/>
      <c r="Q17" s="14"/>
      <c r="R17" s="14"/>
      <c r="S17" s="14"/>
      <c r="T17" s="14"/>
      <c r="U17" s="14"/>
      <c r="V17" s="14"/>
      <c r="W17" s="14"/>
      <c r="X17" s="14"/>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row>
    <row r="18" spans="2:52">
      <c r="B18" s="2" t="s">
        <v>24</v>
      </c>
      <c r="D18" s="17">
        <v>505098.73319539602</v>
      </c>
      <c r="E18" s="8">
        <v>28800.451682413401</v>
      </c>
      <c r="F18" s="27">
        <f t="shared" si="10"/>
        <v>1</v>
      </c>
      <c r="G18" s="27">
        <f t="shared" si="11"/>
        <v>5.7000000000000002E-2</v>
      </c>
      <c r="H18" s="103">
        <v>920807.92976285401</v>
      </c>
      <c r="I18" s="11">
        <v>45866.786169158899</v>
      </c>
      <c r="J18" s="27">
        <f t="shared" si="6"/>
        <v>1</v>
      </c>
      <c r="K18" s="27">
        <f t="shared" si="7"/>
        <v>0.05</v>
      </c>
      <c r="L18" s="17">
        <v>861345.37374263001</v>
      </c>
      <c r="M18" s="8">
        <v>40884.816116686299</v>
      </c>
      <c r="N18" s="27">
        <f t="shared" si="8"/>
        <v>1</v>
      </c>
      <c r="O18" s="27">
        <f t="shared" si="9"/>
        <v>4.7E-2</v>
      </c>
      <c r="P18" s="12"/>
      <c r="Q18" s="14"/>
      <c r="R18" s="14"/>
      <c r="S18" s="14"/>
      <c r="T18" s="14"/>
      <c r="U18" s="14"/>
      <c r="V18" s="14"/>
      <c r="W18" s="14"/>
      <c r="X18" s="14"/>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row>
    <row r="19" spans="2:52">
      <c r="B19" s="2" t="s">
        <v>25</v>
      </c>
      <c r="D19" s="18">
        <v>2.5999999999999999E-2</v>
      </c>
      <c r="E19" s="18">
        <v>9.4179176613269303E-3</v>
      </c>
      <c r="F19" s="27">
        <f t="shared" si="10"/>
        <v>1</v>
      </c>
      <c r="G19" s="27">
        <f t="shared" si="11"/>
        <v>0.36199999999999999</v>
      </c>
      <c r="H19" s="104">
        <v>1.41E-2</v>
      </c>
      <c r="I19" s="18">
        <v>9.9706355743105803E-3</v>
      </c>
      <c r="J19" s="27">
        <f t="shared" si="6"/>
        <v>1</v>
      </c>
      <c r="K19" s="27">
        <f t="shared" si="7"/>
        <v>0.70699999999999996</v>
      </c>
      <c r="L19" s="18">
        <v>1.4200000000000001E-2</v>
      </c>
      <c r="M19" s="18">
        <v>9.8998686509153798E-3</v>
      </c>
      <c r="N19" s="27">
        <f t="shared" si="8"/>
        <v>1</v>
      </c>
      <c r="O19" s="27">
        <f t="shared" si="9"/>
        <v>0.69699999999999995</v>
      </c>
      <c r="P19" s="12"/>
      <c r="Q19" s="14"/>
      <c r="R19" s="14" t="s">
        <v>26</v>
      </c>
      <c r="S19" s="14"/>
      <c r="T19" s="14"/>
      <c r="U19" s="14"/>
      <c r="V19" s="14"/>
      <c r="W19" s="14"/>
      <c r="X19" s="14"/>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row>
    <row r="20" spans="2:52">
      <c r="I20" s="8"/>
      <c r="Q20" s="14"/>
      <c r="R20" s="14" t="s">
        <v>38</v>
      </c>
      <c r="S20" s="14" t="s">
        <v>40</v>
      </c>
      <c r="T20" s="14"/>
      <c r="U20" s="14"/>
      <c r="V20" s="14"/>
      <c r="W20" s="14"/>
      <c r="X20" s="14"/>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row>
    <row r="21" spans="2:52">
      <c r="B21" s="29" t="s">
        <v>27</v>
      </c>
      <c r="F21" s="7">
        <f>ROUND(AVERAGE(F22:F23),3)</f>
        <v>0.5</v>
      </c>
      <c r="G21" s="7">
        <f>ROUND(AVERAGE(G22:G23),3)</f>
        <v>0.5</v>
      </c>
      <c r="I21" s="8"/>
      <c r="J21" s="7">
        <f>ROUND(AVERAGE(J22:J23),3)</f>
        <v>0.16700000000000001</v>
      </c>
      <c r="K21" s="7">
        <f>ROUND(AVERAGE(K22:K23),3)</f>
        <v>0.5</v>
      </c>
      <c r="N21" s="7">
        <f>ROUND(AVERAGE(N22:N23),3)</f>
        <v>0.16700000000000001</v>
      </c>
      <c r="O21" s="7">
        <f>ROUND(AVERAGE(O22:O23),3)</f>
        <v>0.5</v>
      </c>
      <c r="Q21" s="14" t="s">
        <v>9</v>
      </c>
      <c r="R21" s="14">
        <f>ROUND(AVERAGE(F8,J8,N8),3)</f>
        <v>1</v>
      </c>
      <c r="S21" s="14">
        <f>ROUND(AVERAGE(G8,K8,O8),3)</f>
        <v>0.70899999999999996</v>
      </c>
      <c r="T21" s="14"/>
      <c r="U21" s="14"/>
      <c r="V21" s="14"/>
      <c r="W21" s="14"/>
      <c r="X21" s="14"/>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row>
    <row r="22" spans="2:52">
      <c r="B22" s="2" t="s">
        <v>28</v>
      </c>
      <c r="D22" s="1">
        <v>0</v>
      </c>
      <c r="E22" s="1">
        <v>0</v>
      </c>
      <c r="F22" s="19">
        <v>0</v>
      </c>
      <c r="G22" s="19">
        <v>0</v>
      </c>
      <c r="H22" s="1">
        <v>0</v>
      </c>
      <c r="I22" s="1">
        <v>0</v>
      </c>
      <c r="J22" s="19">
        <v>0</v>
      </c>
      <c r="K22" s="19">
        <v>0</v>
      </c>
      <c r="L22" s="20">
        <v>0</v>
      </c>
      <c r="M22" s="20">
        <v>0</v>
      </c>
      <c r="N22" s="19">
        <v>0</v>
      </c>
      <c r="O22" s="19">
        <v>0</v>
      </c>
      <c r="Q22" s="14" t="s">
        <v>10</v>
      </c>
      <c r="R22" s="21">
        <f>ROUND(AVERAGE(F12,J12,N12),3)</f>
        <v>0.97799999999999998</v>
      </c>
      <c r="S22" s="14">
        <f>ROUND(AVERAGE(G12,K12,O12),3)</f>
        <v>0.246</v>
      </c>
      <c r="T22" s="14"/>
      <c r="U22" s="14"/>
      <c r="V22" s="14"/>
      <c r="W22" s="14"/>
      <c r="X22" s="14"/>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row>
    <row r="23" spans="2:52">
      <c r="B23" s="2" t="s">
        <v>29</v>
      </c>
      <c r="D23" s="1">
        <v>1</v>
      </c>
      <c r="E23" s="1">
        <v>1</v>
      </c>
      <c r="F23" s="27">
        <f t="shared" ref="F23" si="12">IF(D23&gt;E23,1,ROUND(D23/E23,3))</f>
        <v>1</v>
      </c>
      <c r="G23" s="27">
        <f t="shared" ref="G23" si="13">IF(E23&gt;D23,1,ROUND(E23/D23,3))</f>
        <v>1</v>
      </c>
      <c r="H23" s="1">
        <v>1</v>
      </c>
      <c r="I23" s="1">
        <v>3</v>
      </c>
      <c r="J23" s="27">
        <f>IF(H23&gt;I23,1,ROUND(H23/I23,3))</f>
        <v>0.33300000000000002</v>
      </c>
      <c r="K23" s="27">
        <f>IF(I23&gt;H23,1,ROUND(I23/H23,3))</f>
        <v>1</v>
      </c>
      <c r="L23" s="20">
        <v>1</v>
      </c>
      <c r="M23" s="1">
        <v>3</v>
      </c>
      <c r="N23" s="27">
        <f>IF(L23&gt;M23,1,ROUND(L23/M23,3))</f>
        <v>0.33300000000000002</v>
      </c>
      <c r="O23" s="27">
        <f>IF(M23&gt;L23,1,ROUND(M23/L23,3))</f>
        <v>1</v>
      </c>
      <c r="Q23" s="3" t="s">
        <v>11</v>
      </c>
      <c r="R23" s="3">
        <f>ROUND(AVERAGE(F21,J21,N21),3)</f>
        <v>0.27800000000000002</v>
      </c>
      <c r="S23" s="3">
        <f>ROUND(AVERAGE(G21,K21,O21),3)</f>
        <v>0.5</v>
      </c>
      <c r="T23" s="3"/>
      <c r="U23" s="3"/>
      <c r="V23" s="3"/>
      <c r="W23" s="3"/>
      <c r="X23" s="3"/>
    </row>
    <row r="24" spans="2:52">
      <c r="C24" s="30" t="s">
        <v>30</v>
      </c>
      <c r="D24" s="30">
        <v>1</v>
      </c>
      <c r="E24" s="30">
        <v>1</v>
      </c>
      <c r="F24" s="30"/>
      <c r="G24" s="30"/>
      <c r="H24" s="30">
        <v>1</v>
      </c>
      <c r="I24" s="30">
        <v>1</v>
      </c>
      <c r="J24" s="30"/>
      <c r="K24" s="30"/>
      <c r="L24" s="30">
        <v>1</v>
      </c>
      <c r="M24" s="30">
        <v>1</v>
      </c>
      <c r="N24" s="30"/>
      <c r="O24" s="30"/>
      <c r="Q24" s="22" t="s">
        <v>145</v>
      </c>
      <c r="R24" s="3">
        <f>ROUND(AVERAGE(F29,J29,N29),3)</f>
        <v>0.377</v>
      </c>
      <c r="S24" s="3">
        <f>ROUND(AVERAGE(G29,K29,O29),3)</f>
        <v>1</v>
      </c>
      <c r="T24" s="3"/>
      <c r="U24" s="3"/>
      <c r="V24" s="3"/>
      <c r="W24" s="3"/>
      <c r="X24" s="3"/>
    </row>
    <row r="25" spans="2:52">
      <c r="C25" s="30" t="s">
        <v>31</v>
      </c>
      <c r="D25" s="30">
        <v>0</v>
      </c>
      <c r="E25" s="30">
        <v>0</v>
      </c>
      <c r="F25" s="30"/>
      <c r="G25" s="30"/>
      <c r="H25" s="30">
        <v>0</v>
      </c>
      <c r="I25" s="30">
        <v>1</v>
      </c>
      <c r="J25" s="30"/>
      <c r="K25" s="30"/>
      <c r="L25" s="30">
        <v>0</v>
      </c>
      <c r="M25" s="30">
        <v>1</v>
      </c>
      <c r="N25" s="30"/>
      <c r="O25" s="30"/>
      <c r="Q25" s="3" t="s">
        <v>32</v>
      </c>
      <c r="R25" s="23">
        <f>ROUND(AVERAGE(F32,J32,N32),3)</f>
        <v>0.10199999999999999</v>
      </c>
      <c r="S25" s="24">
        <f>ROUND(AVERAGE(G32,K32,O32),3)</f>
        <v>8.6999999999999994E-2</v>
      </c>
      <c r="T25" s="3"/>
      <c r="U25" s="3"/>
      <c r="V25" s="3"/>
      <c r="W25" s="3"/>
      <c r="X25" s="3"/>
    </row>
    <row r="26" spans="2:52">
      <c r="C26" s="30" t="s">
        <v>33</v>
      </c>
      <c r="D26" s="30">
        <v>0</v>
      </c>
      <c r="E26" s="30">
        <v>0</v>
      </c>
      <c r="F26" s="30"/>
      <c r="G26" s="30"/>
      <c r="H26" s="30">
        <v>0</v>
      </c>
      <c r="I26" s="30">
        <v>1</v>
      </c>
      <c r="J26" s="30"/>
      <c r="K26" s="30"/>
      <c r="L26" s="30">
        <v>0</v>
      </c>
      <c r="M26" s="30">
        <v>1</v>
      </c>
      <c r="N26" s="30"/>
      <c r="O26" s="30"/>
      <c r="Q26" s="3"/>
      <c r="R26" s="3" t="s">
        <v>34</v>
      </c>
      <c r="S26" s="3" t="s">
        <v>34</v>
      </c>
      <c r="T26" s="3"/>
      <c r="U26" s="3"/>
      <c r="V26" s="3"/>
      <c r="W26" s="3"/>
      <c r="X26" s="3"/>
    </row>
    <row r="27" spans="2:52">
      <c r="C27" s="30" t="s">
        <v>35</v>
      </c>
      <c r="D27" s="30">
        <v>0</v>
      </c>
      <c r="E27" s="30">
        <v>0</v>
      </c>
      <c r="F27" s="30"/>
      <c r="G27" s="30"/>
      <c r="H27" s="30">
        <v>0</v>
      </c>
      <c r="I27" s="30">
        <v>0</v>
      </c>
      <c r="J27" s="30"/>
      <c r="K27" s="30"/>
      <c r="L27" s="30">
        <v>0</v>
      </c>
      <c r="M27" s="30">
        <v>0</v>
      </c>
      <c r="N27" s="30"/>
      <c r="O27" s="30"/>
      <c r="Q27" s="3"/>
      <c r="R27" s="24" t="s">
        <v>36</v>
      </c>
      <c r="S27" s="24" t="s">
        <v>37</v>
      </c>
      <c r="T27" s="3"/>
      <c r="U27" s="3"/>
      <c r="V27" s="3"/>
      <c r="W27" s="3"/>
      <c r="X27" s="3"/>
    </row>
    <row r="28" spans="2:52">
      <c r="Q28" s="3"/>
      <c r="R28" s="3"/>
      <c r="S28" s="3"/>
      <c r="T28" s="3"/>
      <c r="U28" s="3"/>
      <c r="V28" s="3"/>
      <c r="W28" s="3"/>
      <c r="X28" s="3"/>
    </row>
    <row r="29" spans="2:52">
      <c r="B29" s="29" t="s">
        <v>143</v>
      </c>
      <c r="F29" s="7">
        <f>ROUND(AVERAGE(F30:F30),3)</f>
        <v>0.39700000000000002</v>
      </c>
      <c r="G29" s="7">
        <f>ROUND(AVERAGE(G30:G30),3)</f>
        <v>1</v>
      </c>
      <c r="J29" s="7">
        <f>ROUND(AVERAGE(J30:J30),3)</f>
        <v>0.378</v>
      </c>
      <c r="K29" s="7">
        <f>ROUND(AVERAGE(K30:K30),3)</f>
        <v>1</v>
      </c>
      <c r="N29" s="7">
        <f>ROUND(AVERAGE(N30:N30),3)</f>
        <v>0.35499999999999998</v>
      </c>
      <c r="O29" s="7">
        <f>ROUND(AVERAGE(O30:O30),3)</f>
        <v>1</v>
      </c>
      <c r="Q29" s="3"/>
      <c r="R29" s="3"/>
      <c r="S29" s="3"/>
      <c r="T29" s="3"/>
      <c r="U29" s="3"/>
      <c r="V29" s="3"/>
      <c r="W29" s="3"/>
      <c r="X29" s="3"/>
    </row>
    <row r="30" spans="2:52" s="12" customFormat="1">
      <c r="B30" s="37" t="s">
        <v>144</v>
      </c>
      <c r="D30" s="12">
        <v>145</v>
      </c>
      <c r="E30" s="12">
        <v>365</v>
      </c>
      <c r="F30" s="27">
        <f t="shared" ref="F30" si="14">IF(D30&gt;E30,1,ROUND(D30/E30,3))</f>
        <v>0.39700000000000002</v>
      </c>
      <c r="G30" s="27">
        <f t="shared" ref="G30" si="15">IF(E30&gt;D30,1,ROUND(E30/D30,3))</f>
        <v>1</v>
      </c>
      <c r="H30" s="12">
        <v>2573</v>
      </c>
      <c r="I30" s="12">
        <v>6809</v>
      </c>
      <c r="J30" s="27">
        <f t="shared" ref="J30" si="16">IF(H30&gt;I30,1,ROUND(H30/I30,3))</f>
        <v>0.378</v>
      </c>
      <c r="K30" s="27">
        <f t="shared" ref="K30" si="17">IF(I30&gt;H30,1,ROUND(I30/H30,3))</f>
        <v>1</v>
      </c>
      <c r="L30" s="12">
        <v>2724</v>
      </c>
      <c r="M30" s="12">
        <v>7673</v>
      </c>
      <c r="N30" s="27">
        <f t="shared" ref="N30" si="18">IF(L30&gt;M30,1,ROUND(L30/M30,3))</f>
        <v>0.35499999999999998</v>
      </c>
      <c r="O30" s="27">
        <f t="shared" ref="O30" si="19">IF(M30&gt;L30,1,ROUND(M30/L30,3))</f>
        <v>1</v>
      </c>
      <c r="Q30" s="14"/>
      <c r="R30" s="14"/>
      <c r="S30" s="14"/>
      <c r="T30" s="14"/>
      <c r="U30" s="14"/>
      <c r="V30" s="14"/>
      <c r="W30" s="14"/>
      <c r="X30" s="14"/>
    </row>
    <row r="31" spans="2:52">
      <c r="Q31" s="3"/>
      <c r="R31" s="3"/>
      <c r="S31" s="3"/>
      <c r="T31" s="3"/>
      <c r="U31" s="3"/>
      <c r="V31" s="3"/>
      <c r="W31" s="3"/>
      <c r="X31" s="3"/>
    </row>
    <row r="32" spans="2:52">
      <c r="B32" s="29" t="s">
        <v>12</v>
      </c>
      <c r="F32" s="7">
        <f>ROUND(F8*F12*F21*F29,3)</f>
        <v>0.185</v>
      </c>
      <c r="G32" s="7">
        <f>ROUND(G8*G12*G21*G29,3)</f>
        <v>0.107</v>
      </c>
      <c r="H32" s="20"/>
      <c r="I32" s="20"/>
      <c r="J32" s="7">
        <f>ROUND(J8*J12*J21*J29,3)</f>
        <v>6.3E-2</v>
      </c>
      <c r="K32" s="7">
        <f>ROUND(K8*K12*K21*K29,3)</f>
        <v>6.9000000000000006E-2</v>
      </c>
      <c r="L32" s="20"/>
      <c r="M32" s="20"/>
      <c r="N32" s="7">
        <f>ROUND(N8*N12*N21*N29,3)</f>
        <v>5.8999999999999997E-2</v>
      </c>
      <c r="O32" s="7">
        <f>ROUND(O8*O12*O21*O29,3)</f>
        <v>8.5999999999999993E-2</v>
      </c>
    </row>
    <row r="34" spans="2:22">
      <c r="Q34" s="38" t="s">
        <v>146</v>
      </c>
      <c r="R34" s="25"/>
      <c r="S34" s="25"/>
    </row>
    <row r="35" spans="2:22">
      <c r="B35" s="105" t="s">
        <v>230</v>
      </c>
      <c r="C35" s="106"/>
      <c r="D35" s="106"/>
      <c r="Q35" s="25"/>
      <c r="R35" s="25" t="s">
        <v>153</v>
      </c>
      <c r="S35" s="25"/>
    </row>
    <row r="36" spans="2:22">
      <c r="B36" s="107" t="s">
        <v>3</v>
      </c>
      <c r="C36" s="106">
        <v>1990</v>
      </c>
      <c r="D36" s="106" t="s">
        <v>232</v>
      </c>
      <c r="Q36" s="25"/>
      <c r="R36" s="25" t="s">
        <v>38</v>
      </c>
      <c r="S36" s="25" t="s">
        <v>40</v>
      </c>
    </row>
    <row r="37" spans="2:22">
      <c r="B37" s="107" t="s">
        <v>16</v>
      </c>
      <c r="C37" s="106">
        <v>2014</v>
      </c>
      <c r="D37" s="106" t="s">
        <v>233</v>
      </c>
      <c r="Q37" s="25" t="s">
        <v>38</v>
      </c>
      <c r="R37" s="25">
        <v>0</v>
      </c>
      <c r="S37" s="39">
        <v>1.0289999999999999</v>
      </c>
      <c r="U37" s="25" t="s">
        <v>155</v>
      </c>
      <c r="V37" s="27" t="s">
        <v>177</v>
      </c>
    </row>
    <row r="38" spans="2:22">
      <c r="B38" s="107" t="s">
        <v>18</v>
      </c>
      <c r="C38" s="106">
        <v>2015</v>
      </c>
      <c r="D38" s="25" t="s">
        <v>231</v>
      </c>
      <c r="Q38" s="25" t="s">
        <v>40</v>
      </c>
      <c r="R38" s="25">
        <v>1.0289999999999999</v>
      </c>
      <c r="S38" s="25">
        <v>0</v>
      </c>
    </row>
    <row r="39" spans="2:22">
      <c r="Q39" s="25" t="s">
        <v>154</v>
      </c>
      <c r="R39" s="25"/>
      <c r="S39" s="25"/>
    </row>
  </sheetData>
  <mergeCells count="10">
    <mergeCell ref="J3:K3"/>
    <mergeCell ref="L3:M3"/>
    <mergeCell ref="N3:O3"/>
    <mergeCell ref="D6:G6"/>
    <mergeCell ref="D5:G5"/>
    <mergeCell ref="H5:K5"/>
    <mergeCell ref="L5:O5"/>
    <mergeCell ref="D3:E3"/>
    <mergeCell ref="F3:G3"/>
    <mergeCell ref="H3:I3"/>
  </mergeCells>
  <pageMargins left="0.7" right="0.7" top="0.75" bottom="0.75" header="0.3" footer="0.3"/>
  <pageSetup paperSize="9"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Front page</vt:lpstr>
      <vt:lpstr>H2&amp;H3 MAIN</vt:lpstr>
      <vt:lpstr>H2 data input</vt:lpstr>
      <vt:lpstr>strat goals</vt:lpstr>
      <vt:lpstr>issues</vt:lpstr>
      <vt:lpstr>H3 data input</vt:lpstr>
      <vt:lpstr>PIPR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Michał Domachowski</dc:creator>
  <cp:lastModifiedBy>Lucyna Czechowska</cp:lastModifiedBy>
  <dcterms:created xsi:type="dcterms:W3CDTF">2017-01-04T15:39:26Z</dcterms:created>
  <dcterms:modified xsi:type="dcterms:W3CDTF">2019-02-22T12:32:21Z</dcterms:modified>
</cp:coreProperties>
</file>